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mbeddings/oleObject1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heckCompatibility="1" defaultThemeVersion="124226"/>
  <bookViews>
    <workbookView xWindow="480" yWindow="75" windowWidth="15180" windowHeight="13170"/>
  </bookViews>
  <sheets>
    <sheet name="PČ8_přepad přes přeliv" sheetId="2" r:id="rId1"/>
    <sheet name="PČ8_potrubí přepadu DN1500" sheetId="4" r:id="rId2"/>
    <sheet name="PČ9_výtok spod. výpustí DN1000" sheetId="11" r:id="rId3"/>
    <sheet name="PČ10_výtok spod. výpustí DN500" sheetId="12" r:id="rId4"/>
    <sheet name="PČ11_měrná křivka odp. koryta" sheetId="6" r:id="rId5"/>
    <sheet name="PČ12_Odtok z nádrže" sheetId="10" r:id="rId6"/>
  </sheets>
  <definedNames>
    <definedName name="_xlnm.Print_Area" localSheetId="3">'PČ10_výtok spod. výpustí DN500'!$A$1:$J$38</definedName>
    <definedName name="_xlnm.Print_Area" localSheetId="5">'PČ12_Odtok z nádrže'!$B$2:$J$40</definedName>
    <definedName name="_xlnm.Print_Area" localSheetId="1">'PČ8_potrubí přepadu DN1500'!#REF!</definedName>
    <definedName name="_xlnm.Print_Area" localSheetId="0">'PČ8_přepad přes přeliv'!$A$1:$F$66</definedName>
    <definedName name="_xlnm.Print_Area" localSheetId="2">'PČ9_výtok spod. výpustí DN1000'!$A$1:$J$38</definedName>
  </definedNames>
  <calcPr calcId="125725"/>
</workbook>
</file>

<file path=xl/calcChain.xml><?xml version="1.0" encoding="utf-8"?>
<calcChain xmlns="http://schemas.openxmlformats.org/spreadsheetml/2006/main">
  <c r="B62" i="2"/>
  <c r="F49"/>
  <c r="F48"/>
  <c r="F47"/>
  <c r="F46"/>
  <c r="F45"/>
  <c r="F44"/>
  <c r="F43"/>
  <c r="F42"/>
  <c r="F41"/>
  <c r="F40"/>
  <c r="F39"/>
  <c r="L35" i="12"/>
  <c r="L34"/>
  <c r="K35"/>
  <c r="K34"/>
  <c r="K33"/>
  <c r="K38"/>
  <c r="H38" s="1"/>
  <c r="G38"/>
  <c r="E38"/>
  <c r="C38"/>
  <c r="K37"/>
  <c r="J37" s="1"/>
  <c r="G37"/>
  <c r="E37"/>
  <c r="C37"/>
  <c r="K36"/>
  <c r="H36" s="1"/>
  <c r="I36"/>
  <c r="G36"/>
  <c r="E36"/>
  <c r="C36"/>
  <c r="J35"/>
  <c r="I35"/>
  <c r="G35"/>
  <c r="E35"/>
  <c r="C35"/>
  <c r="H34"/>
  <c r="I34"/>
  <c r="G34"/>
  <c r="E34"/>
  <c r="C34"/>
  <c r="L33"/>
  <c r="J33" s="1"/>
  <c r="I33"/>
  <c r="H33"/>
  <c r="G33"/>
  <c r="F33"/>
  <c r="E33"/>
  <c r="D33"/>
  <c r="C33"/>
  <c r="B33"/>
  <c r="L32"/>
  <c r="K32"/>
  <c r="F32" s="1"/>
  <c r="L31"/>
  <c r="K31"/>
  <c r="I31" s="1"/>
  <c r="F31"/>
  <c r="L30"/>
  <c r="K30"/>
  <c r="H30" s="1"/>
  <c r="E30"/>
  <c r="C30"/>
  <c r="L29"/>
  <c r="K29"/>
  <c r="H29" s="1"/>
  <c r="J29"/>
  <c r="I29"/>
  <c r="G29"/>
  <c r="F29"/>
  <c r="E29"/>
  <c r="C29"/>
  <c r="B29"/>
  <c r="L28"/>
  <c r="K28"/>
  <c r="G28"/>
  <c r="E28"/>
  <c r="C28"/>
  <c r="L27"/>
  <c r="K27"/>
  <c r="I27" s="1"/>
  <c r="J27"/>
  <c r="H27"/>
  <c r="F27"/>
  <c r="E27"/>
  <c r="D27"/>
  <c r="B27"/>
  <c r="L26"/>
  <c r="K26"/>
  <c r="H26" s="1"/>
  <c r="C26"/>
  <c r="L25"/>
  <c r="K25"/>
  <c r="I25" s="1"/>
  <c r="H25"/>
  <c r="G25"/>
  <c r="E25"/>
  <c r="D25"/>
  <c r="C25"/>
  <c r="L24"/>
  <c r="K24"/>
  <c r="J24" s="1"/>
  <c r="G24"/>
  <c r="L23"/>
  <c r="K23"/>
  <c r="I23" s="1"/>
  <c r="F23"/>
  <c r="E23"/>
  <c r="B23"/>
  <c r="L22"/>
  <c r="K22"/>
  <c r="H22" s="1"/>
  <c r="I22"/>
  <c r="G22"/>
  <c r="E22"/>
  <c r="C22"/>
  <c r="L21"/>
  <c r="K21"/>
  <c r="G21" s="1"/>
  <c r="I21"/>
  <c r="F21"/>
  <c r="E21"/>
  <c r="B21"/>
  <c r="L20"/>
  <c r="K20"/>
  <c r="J20" s="1"/>
  <c r="I20"/>
  <c r="G20"/>
  <c r="E20"/>
  <c r="C20"/>
  <c r="L19"/>
  <c r="K19"/>
  <c r="G19" s="1"/>
  <c r="I19"/>
  <c r="F19"/>
  <c r="E19"/>
  <c r="B19"/>
  <c r="L18"/>
  <c r="K18"/>
  <c r="H18" s="1"/>
  <c r="G18"/>
  <c r="E18"/>
  <c r="C18"/>
  <c r="L17"/>
  <c r="K17"/>
  <c r="I17" s="1"/>
  <c r="F17"/>
  <c r="E17"/>
  <c r="B17"/>
  <c r="L16"/>
  <c r="K16"/>
  <c r="J16" s="1"/>
  <c r="G16"/>
  <c r="E16"/>
  <c r="C16"/>
  <c r="L15"/>
  <c r="K15"/>
  <c r="H15" s="1"/>
  <c r="J15"/>
  <c r="G15"/>
  <c r="F15"/>
  <c r="C15"/>
  <c r="B15"/>
  <c r="L14"/>
  <c r="K14"/>
  <c r="H14" s="1"/>
  <c r="I14"/>
  <c r="G14"/>
  <c r="E14"/>
  <c r="C14"/>
  <c r="L13"/>
  <c r="K13"/>
  <c r="I13" s="1"/>
  <c r="H13"/>
  <c r="G13"/>
  <c r="D13"/>
  <c r="C13"/>
  <c r="L12"/>
  <c r="K12"/>
  <c r="F12" s="1"/>
  <c r="I12"/>
  <c r="C12"/>
  <c r="L11"/>
  <c r="J11" s="1"/>
  <c r="K11"/>
  <c r="I11"/>
  <c r="H11"/>
  <c r="G11"/>
  <c r="F11"/>
  <c r="E11"/>
  <c r="D11"/>
  <c r="C11"/>
  <c r="B11"/>
  <c r="W10"/>
  <c r="L10"/>
  <c r="K10"/>
  <c r="H10" s="1"/>
  <c r="G10"/>
  <c r="F10"/>
  <c r="C10"/>
  <c r="B10"/>
  <c r="L9"/>
  <c r="K9"/>
  <c r="H9" s="1"/>
  <c r="I9"/>
  <c r="G9"/>
  <c r="E9"/>
  <c r="C9"/>
  <c r="L8"/>
  <c r="J8" s="1"/>
  <c r="K8"/>
  <c r="H8" s="1"/>
  <c r="G8"/>
  <c r="F8"/>
  <c r="C8"/>
  <c r="B8"/>
  <c r="L7"/>
  <c r="K7"/>
  <c r="E7" s="1"/>
  <c r="I7"/>
  <c r="G7"/>
  <c r="C7"/>
  <c r="L6"/>
  <c r="K6"/>
  <c r="I6" s="1"/>
  <c r="H6"/>
  <c r="G6"/>
  <c r="D6"/>
  <c r="C6"/>
  <c r="L5"/>
  <c r="K5"/>
  <c r="H5" s="1"/>
  <c r="L13" i="11"/>
  <c r="J13" s="1"/>
  <c r="K13"/>
  <c r="I13" s="1"/>
  <c r="H13"/>
  <c r="G13"/>
  <c r="F13"/>
  <c r="E13"/>
  <c r="D13"/>
  <c r="C13"/>
  <c r="B13"/>
  <c r="L11"/>
  <c r="J11" s="1"/>
  <c r="K11"/>
  <c r="I11"/>
  <c r="H11"/>
  <c r="G11"/>
  <c r="F11"/>
  <c r="E11"/>
  <c r="D11"/>
  <c r="C11"/>
  <c r="B11"/>
  <c r="L9"/>
  <c r="K9"/>
  <c r="I9" s="1"/>
  <c r="J9"/>
  <c r="H9"/>
  <c r="G9"/>
  <c r="F9"/>
  <c r="E9"/>
  <c r="D9"/>
  <c r="C9"/>
  <c r="B9"/>
  <c r="L7"/>
  <c r="J7" s="1"/>
  <c r="K7"/>
  <c r="I7" s="1"/>
  <c r="H7"/>
  <c r="G7"/>
  <c r="F7"/>
  <c r="E7"/>
  <c r="D7"/>
  <c r="C7"/>
  <c r="B7"/>
  <c r="L33"/>
  <c r="L32"/>
  <c r="L31"/>
  <c r="J31" s="1"/>
  <c r="L30"/>
  <c r="L29"/>
  <c r="K32"/>
  <c r="K31"/>
  <c r="K38"/>
  <c r="H38" s="1"/>
  <c r="C38"/>
  <c r="B38"/>
  <c r="K37"/>
  <c r="I37" s="1"/>
  <c r="D37"/>
  <c r="K36"/>
  <c r="H36" s="1"/>
  <c r="K35"/>
  <c r="J35"/>
  <c r="I35"/>
  <c r="H35"/>
  <c r="G35"/>
  <c r="F35"/>
  <c r="E35"/>
  <c r="D35"/>
  <c r="C35"/>
  <c r="B35"/>
  <c r="K34"/>
  <c r="I34" s="1"/>
  <c r="G34"/>
  <c r="F34"/>
  <c r="C34"/>
  <c r="B34"/>
  <c r="K33"/>
  <c r="J33" s="1"/>
  <c r="I33"/>
  <c r="H33"/>
  <c r="E33"/>
  <c r="D33"/>
  <c r="I32"/>
  <c r="G32"/>
  <c r="D32"/>
  <c r="C32"/>
  <c r="I31"/>
  <c r="H31"/>
  <c r="G31"/>
  <c r="F31"/>
  <c r="E31"/>
  <c r="D31"/>
  <c r="C31"/>
  <c r="B31"/>
  <c r="K30"/>
  <c r="H30" s="1"/>
  <c r="C30"/>
  <c r="B30"/>
  <c r="K29"/>
  <c r="G29" s="1"/>
  <c r="I29"/>
  <c r="H29"/>
  <c r="E29"/>
  <c r="D29"/>
  <c r="B29"/>
  <c r="L28"/>
  <c r="K28"/>
  <c r="H28" s="1"/>
  <c r="G28"/>
  <c r="F28"/>
  <c r="B28"/>
  <c r="L27"/>
  <c r="K27"/>
  <c r="G27" s="1"/>
  <c r="E27"/>
  <c r="B27"/>
  <c r="L26"/>
  <c r="K26"/>
  <c r="H26" s="1"/>
  <c r="B26"/>
  <c r="L25"/>
  <c r="K25"/>
  <c r="G25" s="1"/>
  <c r="I25"/>
  <c r="H25"/>
  <c r="E25"/>
  <c r="D25"/>
  <c r="B25"/>
  <c r="L24"/>
  <c r="K24"/>
  <c r="H24" s="1"/>
  <c r="G24"/>
  <c r="F24"/>
  <c r="B24"/>
  <c r="L23"/>
  <c r="K23"/>
  <c r="G23" s="1"/>
  <c r="H23"/>
  <c r="F23"/>
  <c r="E23"/>
  <c r="B23"/>
  <c r="L22"/>
  <c r="K22"/>
  <c r="H22" s="1"/>
  <c r="F22"/>
  <c r="C22"/>
  <c r="B22"/>
  <c r="L21"/>
  <c r="K21"/>
  <c r="G21" s="1"/>
  <c r="E21"/>
  <c r="D21"/>
  <c r="L20"/>
  <c r="K20"/>
  <c r="H20" s="1"/>
  <c r="G20"/>
  <c r="B20"/>
  <c r="L19"/>
  <c r="K19"/>
  <c r="G19" s="1"/>
  <c r="H19"/>
  <c r="F19"/>
  <c r="E19"/>
  <c r="B19"/>
  <c r="L18"/>
  <c r="K18"/>
  <c r="H18" s="1"/>
  <c r="F18"/>
  <c r="C18"/>
  <c r="B18"/>
  <c r="L17"/>
  <c r="K17"/>
  <c r="G17" s="1"/>
  <c r="I17"/>
  <c r="E17"/>
  <c r="D17"/>
  <c r="L16"/>
  <c r="K16"/>
  <c r="H16" s="1"/>
  <c r="G16"/>
  <c r="B16"/>
  <c r="L15"/>
  <c r="K15"/>
  <c r="G15" s="1"/>
  <c r="H15"/>
  <c r="F15"/>
  <c r="E15"/>
  <c r="B15"/>
  <c r="L14"/>
  <c r="K14"/>
  <c r="H14" s="1"/>
  <c r="F14"/>
  <c r="C14"/>
  <c r="B14"/>
  <c r="L12"/>
  <c r="K12"/>
  <c r="G12" s="1"/>
  <c r="I12"/>
  <c r="E12"/>
  <c r="D12"/>
  <c r="W10"/>
  <c r="L10"/>
  <c r="J10" s="1"/>
  <c r="K10"/>
  <c r="I10" s="1"/>
  <c r="D10"/>
  <c r="C10"/>
  <c r="L8"/>
  <c r="K8"/>
  <c r="I8" s="1"/>
  <c r="C8"/>
  <c r="L6"/>
  <c r="K6"/>
  <c r="I6" s="1"/>
  <c r="G6"/>
  <c r="D6"/>
  <c r="C6"/>
  <c r="L5"/>
  <c r="K5"/>
  <c r="I5" s="1"/>
  <c r="M5" i="4"/>
  <c r="M6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X8"/>
  <c r="L34"/>
  <c r="I34" s="1"/>
  <c r="L33"/>
  <c r="I33" s="1"/>
  <c r="L32"/>
  <c r="J32" s="1"/>
  <c r="L31"/>
  <c r="J31" s="1"/>
  <c r="L30"/>
  <c r="I30" s="1"/>
  <c r="L29"/>
  <c r="I29" s="1"/>
  <c r="L28"/>
  <c r="J28" s="1"/>
  <c r="L27"/>
  <c r="J27" s="1"/>
  <c r="L26"/>
  <c r="I26" s="1"/>
  <c r="L25"/>
  <c r="I25" s="1"/>
  <c r="L24"/>
  <c r="L23"/>
  <c r="J23" s="1"/>
  <c r="L22"/>
  <c r="I22" s="1"/>
  <c r="L21"/>
  <c r="I21" s="1"/>
  <c r="L20"/>
  <c r="L19"/>
  <c r="J19" s="1"/>
  <c r="L18"/>
  <c r="I18" s="1"/>
  <c r="L17"/>
  <c r="I17" s="1"/>
  <c r="L16"/>
  <c r="L15"/>
  <c r="J15" s="1"/>
  <c r="L14"/>
  <c r="I14" s="1"/>
  <c r="L13"/>
  <c r="I13" s="1"/>
  <c r="L12"/>
  <c r="L11"/>
  <c r="J11" s="1"/>
  <c r="L10"/>
  <c r="I10" s="1"/>
  <c r="L9"/>
  <c r="I9" s="1"/>
  <c r="L8"/>
  <c r="L7"/>
  <c r="J7" s="1"/>
  <c r="L6"/>
  <c r="I6" s="1"/>
  <c r="L5"/>
  <c r="J40" i="10"/>
  <c r="C40"/>
  <c r="K31" i="4" l="1"/>
  <c r="D31"/>
  <c r="K5"/>
  <c r="B31"/>
  <c r="J8"/>
  <c r="J12"/>
  <c r="J16"/>
  <c r="J20"/>
  <c r="J24"/>
  <c r="K27"/>
  <c r="B27"/>
  <c r="D27"/>
  <c r="C30"/>
  <c r="C34"/>
  <c r="E5" i="12"/>
  <c r="B6"/>
  <c r="F6"/>
  <c r="J6"/>
  <c r="E8"/>
  <c r="I8"/>
  <c r="E10"/>
  <c r="I10"/>
  <c r="G12"/>
  <c r="B13"/>
  <c r="F13"/>
  <c r="J13"/>
  <c r="E15"/>
  <c r="I15"/>
  <c r="D17"/>
  <c r="H17"/>
  <c r="D19"/>
  <c r="H19"/>
  <c r="D21"/>
  <c r="H21"/>
  <c r="D23"/>
  <c r="H23"/>
  <c r="E24"/>
  <c r="B25"/>
  <c r="F25"/>
  <c r="J25"/>
  <c r="I26"/>
  <c r="C27"/>
  <c r="G27"/>
  <c r="D29"/>
  <c r="I30"/>
  <c r="C31"/>
  <c r="H31"/>
  <c r="C32"/>
  <c r="C5"/>
  <c r="E6"/>
  <c r="D8"/>
  <c r="D10"/>
  <c r="E12"/>
  <c r="J12"/>
  <c r="E13"/>
  <c r="D15"/>
  <c r="I16"/>
  <c r="C17"/>
  <c r="G17"/>
  <c r="J17"/>
  <c r="I18"/>
  <c r="C19"/>
  <c r="J19"/>
  <c r="C21"/>
  <c r="J21"/>
  <c r="C23"/>
  <c r="G23"/>
  <c r="C24"/>
  <c r="G26"/>
  <c r="G30"/>
  <c r="B31"/>
  <c r="G31"/>
  <c r="J32"/>
  <c r="J10"/>
  <c r="J23"/>
  <c r="E26"/>
  <c r="G5"/>
  <c r="D31"/>
  <c r="J31"/>
  <c r="G32"/>
  <c r="J28"/>
  <c r="J7"/>
  <c r="I24"/>
  <c r="I28"/>
  <c r="E32"/>
  <c r="I32"/>
  <c r="I37"/>
  <c r="B5"/>
  <c r="F5"/>
  <c r="J5"/>
  <c r="D7"/>
  <c r="H7"/>
  <c r="B9"/>
  <c r="F9"/>
  <c r="J9"/>
  <c r="D12"/>
  <c r="H12"/>
  <c r="B14"/>
  <c r="F14"/>
  <c r="J14"/>
  <c r="D16"/>
  <c r="H16"/>
  <c r="B18"/>
  <c r="F18"/>
  <c r="J18"/>
  <c r="D20"/>
  <c r="H20"/>
  <c r="B22"/>
  <c r="F22"/>
  <c r="J22"/>
  <c r="D24"/>
  <c r="H24"/>
  <c r="B26"/>
  <c r="F26"/>
  <c r="J26"/>
  <c r="D28"/>
  <c r="H28"/>
  <c r="B30"/>
  <c r="F30"/>
  <c r="J30"/>
  <c r="D32"/>
  <c r="H32"/>
  <c r="B34"/>
  <c r="F34"/>
  <c r="J34"/>
  <c r="D35"/>
  <c r="H35"/>
  <c r="B36"/>
  <c r="F36"/>
  <c r="J36"/>
  <c r="D37"/>
  <c r="H37"/>
  <c r="B38"/>
  <c r="F38"/>
  <c r="J38"/>
  <c r="I5"/>
  <c r="I38"/>
  <c r="D5"/>
  <c r="B7"/>
  <c r="F7"/>
  <c r="D9"/>
  <c r="B12"/>
  <c r="D14"/>
  <c r="B16"/>
  <c r="F16"/>
  <c r="D18"/>
  <c r="B20"/>
  <c r="F20"/>
  <c r="D22"/>
  <c r="B24"/>
  <c r="F24"/>
  <c r="D26"/>
  <c r="B28"/>
  <c r="F28"/>
  <c r="D30"/>
  <c r="E31"/>
  <c r="B32"/>
  <c r="D34"/>
  <c r="B35"/>
  <c r="F35"/>
  <c r="D36"/>
  <c r="B37"/>
  <c r="F37"/>
  <c r="D38"/>
  <c r="E34" i="11"/>
  <c r="J34"/>
  <c r="C36"/>
  <c r="G38"/>
  <c r="D34"/>
  <c r="H34"/>
  <c r="E37"/>
  <c r="F38"/>
  <c r="G5"/>
  <c r="D5"/>
  <c r="H10"/>
  <c r="B12"/>
  <c r="H12"/>
  <c r="F16"/>
  <c r="B17"/>
  <c r="H17"/>
  <c r="F20"/>
  <c r="B21"/>
  <c r="H21"/>
  <c r="G36"/>
  <c r="J5"/>
  <c r="H6"/>
  <c r="G10"/>
  <c r="F12"/>
  <c r="G14"/>
  <c r="D15"/>
  <c r="I15"/>
  <c r="C16"/>
  <c r="F17"/>
  <c r="G18"/>
  <c r="D19"/>
  <c r="I19"/>
  <c r="C20"/>
  <c r="F21"/>
  <c r="G22"/>
  <c r="D23"/>
  <c r="I23"/>
  <c r="C24"/>
  <c r="J24"/>
  <c r="F25"/>
  <c r="G26"/>
  <c r="D27"/>
  <c r="I27"/>
  <c r="C28"/>
  <c r="J28"/>
  <c r="F29"/>
  <c r="G30"/>
  <c r="H32"/>
  <c r="D36"/>
  <c r="J38"/>
  <c r="F26"/>
  <c r="H27"/>
  <c r="F30"/>
  <c r="E38"/>
  <c r="I38"/>
  <c r="I21"/>
  <c r="C26"/>
  <c r="J26"/>
  <c r="F27"/>
  <c r="H37"/>
  <c r="D38"/>
  <c r="C5"/>
  <c r="G8"/>
  <c r="C12"/>
  <c r="J12"/>
  <c r="E14"/>
  <c r="I14"/>
  <c r="C15"/>
  <c r="J15"/>
  <c r="E16"/>
  <c r="I16"/>
  <c r="C17"/>
  <c r="J17"/>
  <c r="E18"/>
  <c r="I18"/>
  <c r="C19"/>
  <c r="J19"/>
  <c r="E20"/>
  <c r="I20"/>
  <c r="C21"/>
  <c r="J21"/>
  <c r="E22"/>
  <c r="I22"/>
  <c r="C23"/>
  <c r="J23"/>
  <c r="E24"/>
  <c r="I24"/>
  <c r="C25"/>
  <c r="J25"/>
  <c r="E26"/>
  <c r="I26"/>
  <c r="C27"/>
  <c r="J27"/>
  <c r="E28"/>
  <c r="I28"/>
  <c r="C29"/>
  <c r="J29"/>
  <c r="E30"/>
  <c r="I30"/>
  <c r="H5"/>
  <c r="D8"/>
  <c r="D14"/>
  <c r="D16"/>
  <c r="D18"/>
  <c r="D20"/>
  <c r="D22"/>
  <c r="D24"/>
  <c r="D26"/>
  <c r="D28"/>
  <c r="D30"/>
  <c r="J14"/>
  <c r="J16"/>
  <c r="J18"/>
  <c r="J20"/>
  <c r="J22"/>
  <c r="J30"/>
  <c r="H8"/>
  <c r="B5"/>
  <c r="F5"/>
  <c r="B6"/>
  <c r="F6"/>
  <c r="J6"/>
  <c r="B8"/>
  <c r="F8"/>
  <c r="J8"/>
  <c r="B10"/>
  <c r="F10"/>
  <c r="B32"/>
  <c r="F32"/>
  <c r="J32"/>
  <c r="C33"/>
  <c r="G33"/>
  <c r="B36"/>
  <c r="F36"/>
  <c r="J36"/>
  <c r="C37"/>
  <c r="G37"/>
  <c r="E5"/>
  <c r="E6"/>
  <c r="E8"/>
  <c r="E10"/>
  <c r="E32"/>
  <c r="B33"/>
  <c r="F33"/>
  <c r="E36"/>
  <c r="I36"/>
  <c r="B37"/>
  <c r="F37"/>
  <c r="J37"/>
  <c r="B11" i="4"/>
  <c r="C14"/>
  <c r="D15"/>
  <c r="K7"/>
  <c r="K11"/>
  <c r="K15"/>
  <c r="K19"/>
  <c r="K23"/>
  <c r="B7"/>
  <c r="B23"/>
  <c r="C10"/>
  <c r="C26"/>
  <c r="D11"/>
  <c r="B19"/>
  <c r="C6"/>
  <c r="C22"/>
  <c r="D7"/>
  <c r="D23"/>
  <c r="B15"/>
  <c r="C18"/>
  <c r="D19"/>
  <c r="K10"/>
  <c r="K14"/>
  <c r="K18"/>
  <c r="K22"/>
  <c r="K26"/>
  <c r="K30"/>
  <c r="K34"/>
  <c r="B6"/>
  <c r="B10"/>
  <c r="B14"/>
  <c r="B18"/>
  <c r="B22"/>
  <c r="B26"/>
  <c r="B30"/>
  <c r="B34"/>
  <c r="C8"/>
  <c r="C12"/>
  <c r="C16"/>
  <c r="C20"/>
  <c r="C24"/>
  <c r="C28"/>
  <c r="C32"/>
  <c r="D6"/>
  <c r="D10"/>
  <c r="D14"/>
  <c r="D18"/>
  <c r="D22"/>
  <c r="D26"/>
  <c r="D30"/>
  <c r="D34"/>
  <c r="E8"/>
  <c r="E12"/>
  <c r="E16"/>
  <c r="E20"/>
  <c r="E24"/>
  <c r="E28"/>
  <c r="E32"/>
  <c r="F6"/>
  <c r="F10"/>
  <c r="F14"/>
  <c r="F18"/>
  <c r="F22"/>
  <c r="F26"/>
  <c r="F30"/>
  <c r="F34"/>
  <c r="G8"/>
  <c r="G12"/>
  <c r="G16"/>
  <c r="G20"/>
  <c r="G24"/>
  <c r="G28"/>
  <c r="G32"/>
  <c r="H6"/>
  <c r="H10"/>
  <c r="H14"/>
  <c r="H18"/>
  <c r="H22"/>
  <c r="H26"/>
  <c r="H30"/>
  <c r="H34"/>
  <c r="I8"/>
  <c r="I12"/>
  <c r="I16"/>
  <c r="I20"/>
  <c r="I24"/>
  <c r="I28"/>
  <c r="I32"/>
  <c r="J6"/>
  <c r="J10"/>
  <c r="J14"/>
  <c r="J18"/>
  <c r="J22"/>
  <c r="J26"/>
  <c r="J30"/>
  <c r="J34"/>
  <c r="K9"/>
  <c r="K13"/>
  <c r="K17"/>
  <c r="K21"/>
  <c r="K25"/>
  <c r="K29"/>
  <c r="K33"/>
  <c r="B5"/>
  <c r="B9"/>
  <c r="B13"/>
  <c r="B17"/>
  <c r="B21"/>
  <c r="B25"/>
  <c r="B29"/>
  <c r="B33"/>
  <c r="C7"/>
  <c r="C11"/>
  <c r="C15"/>
  <c r="C19"/>
  <c r="C23"/>
  <c r="C27"/>
  <c r="C31"/>
  <c r="D5"/>
  <c r="D9"/>
  <c r="D13"/>
  <c r="D17"/>
  <c r="D21"/>
  <c r="D25"/>
  <c r="D29"/>
  <c r="D33"/>
  <c r="E7"/>
  <c r="E11"/>
  <c r="E15"/>
  <c r="E19"/>
  <c r="E23"/>
  <c r="E27"/>
  <c r="E31"/>
  <c r="F5"/>
  <c r="F9"/>
  <c r="F13"/>
  <c r="F17"/>
  <c r="F21"/>
  <c r="F25"/>
  <c r="F29"/>
  <c r="F33"/>
  <c r="G7"/>
  <c r="G11"/>
  <c r="G15"/>
  <c r="G19"/>
  <c r="G23"/>
  <c r="G27"/>
  <c r="G31"/>
  <c r="H5"/>
  <c r="H9"/>
  <c r="H13"/>
  <c r="H17"/>
  <c r="H21"/>
  <c r="H25"/>
  <c r="H29"/>
  <c r="H33"/>
  <c r="I7"/>
  <c r="I11"/>
  <c r="I15"/>
  <c r="I19"/>
  <c r="I23"/>
  <c r="I27"/>
  <c r="I31"/>
  <c r="J5"/>
  <c r="J9"/>
  <c r="J13"/>
  <c r="J17"/>
  <c r="J21"/>
  <c r="J25"/>
  <c r="J29"/>
  <c r="J33"/>
  <c r="K8"/>
  <c r="K12"/>
  <c r="K16"/>
  <c r="K20"/>
  <c r="K24"/>
  <c r="K28"/>
  <c r="K32"/>
  <c r="B8"/>
  <c r="B12"/>
  <c r="B16"/>
  <c r="B20"/>
  <c r="B24"/>
  <c r="B28"/>
  <c r="B32"/>
  <c r="D8"/>
  <c r="D12"/>
  <c r="D16"/>
  <c r="D20"/>
  <c r="D24"/>
  <c r="D28"/>
  <c r="D32"/>
  <c r="E6"/>
  <c r="E10"/>
  <c r="E14"/>
  <c r="E18"/>
  <c r="E22"/>
  <c r="E26"/>
  <c r="E30"/>
  <c r="E34"/>
  <c r="F8"/>
  <c r="F12"/>
  <c r="F16"/>
  <c r="F20"/>
  <c r="F24"/>
  <c r="F28"/>
  <c r="F32"/>
  <c r="G6"/>
  <c r="G10"/>
  <c r="G14"/>
  <c r="G18"/>
  <c r="G22"/>
  <c r="G26"/>
  <c r="G30"/>
  <c r="G34"/>
  <c r="H8"/>
  <c r="H12"/>
  <c r="H16"/>
  <c r="H20"/>
  <c r="H24"/>
  <c r="H28"/>
  <c r="H32"/>
  <c r="C5"/>
  <c r="C9"/>
  <c r="C13"/>
  <c r="C17"/>
  <c r="C21"/>
  <c r="C25"/>
  <c r="C29"/>
  <c r="C33"/>
  <c r="E5"/>
  <c r="E9"/>
  <c r="E13"/>
  <c r="E17"/>
  <c r="E21"/>
  <c r="E25"/>
  <c r="E29"/>
  <c r="E33"/>
  <c r="F7"/>
  <c r="F11"/>
  <c r="F15"/>
  <c r="F19"/>
  <c r="F23"/>
  <c r="F27"/>
  <c r="F31"/>
  <c r="G5"/>
  <c r="G9"/>
  <c r="G13"/>
  <c r="G17"/>
  <c r="G21"/>
  <c r="G25"/>
  <c r="G29"/>
  <c r="G33"/>
  <c r="H7"/>
  <c r="H11"/>
  <c r="H15"/>
  <c r="H19"/>
  <c r="H23"/>
  <c r="H27"/>
  <c r="H31"/>
  <c r="I5"/>
  <c r="K6"/>
  <c r="J39" i="10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  <c r="J9"/>
  <c r="J8"/>
  <c r="J7"/>
  <c r="C39" i="2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C7"/>
  <c r="C6"/>
  <c r="C5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  <c r="C39" i="10" l="1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</calcChain>
</file>

<file path=xl/sharedStrings.xml><?xml version="1.0" encoding="utf-8"?>
<sst xmlns="http://schemas.openxmlformats.org/spreadsheetml/2006/main" count="188" uniqueCount="81">
  <si>
    <t>Kóta hladiny (m.n.m.)</t>
  </si>
  <si>
    <t>h                  (cm)</t>
  </si>
  <si>
    <r>
      <t>Q             (m</t>
    </r>
    <r>
      <rPr>
        <b/>
        <vertAlign val="superscript"/>
        <sz val="10"/>
        <rFont val="Arial"/>
        <family val="2"/>
        <charset val="238"/>
      </rPr>
      <t>3</t>
    </r>
    <r>
      <rPr>
        <b/>
        <sz val="10"/>
        <rFont val="Arial"/>
        <family val="2"/>
        <charset val="238"/>
      </rPr>
      <t>.s</t>
    </r>
    <r>
      <rPr>
        <b/>
        <vertAlign val="superscript"/>
        <sz val="10"/>
        <rFont val="Arial"/>
        <family val="2"/>
        <charset val="238"/>
      </rPr>
      <t>-1</t>
    </r>
    <r>
      <rPr>
        <b/>
        <sz val="10"/>
        <rFont val="Arial"/>
        <family val="2"/>
        <charset val="238"/>
      </rPr>
      <t>)</t>
    </r>
  </si>
  <si>
    <t xml:space="preserve">(Kruhová přelivná hrana) </t>
  </si>
  <si>
    <t>(Výpustné potrubí DN 1500 mm)</t>
  </si>
  <si>
    <t>Otevření</t>
  </si>
  <si>
    <t>Hladina         (m.n.m.)</t>
  </si>
  <si>
    <t>Měrná křivka odpadního koryta</t>
  </si>
  <si>
    <t>h</t>
  </si>
  <si>
    <t>S</t>
  </si>
  <si>
    <t>O</t>
  </si>
  <si>
    <t>B</t>
  </si>
  <si>
    <t>R</t>
  </si>
  <si>
    <t>C</t>
  </si>
  <si>
    <t>v</t>
  </si>
  <si>
    <t>Q</t>
  </si>
  <si>
    <t>[m]</t>
  </si>
  <si>
    <r>
      <t>[m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.s</t>
    </r>
    <r>
      <rPr>
        <vertAlign val="superscript"/>
        <sz val="10"/>
        <rFont val="Arial"/>
        <family val="2"/>
        <charset val="238"/>
      </rPr>
      <t>-1</t>
    </r>
    <r>
      <rPr>
        <sz val="10"/>
        <rFont val="Arial"/>
        <family val="2"/>
        <charset val="238"/>
      </rPr>
      <t>]</t>
    </r>
  </si>
  <si>
    <r>
      <t>[m.s</t>
    </r>
    <r>
      <rPr>
        <vertAlign val="superscript"/>
        <sz val="10"/>
        <rFont val="Arial"/>
        <family val="2"/>
        <charset val="238"/>
      </rPr>
      <t>-1</t>
    </r>
    <r>
      <rPr>
        <sz val="10"/>
        <rFont val="Arial"/>
        <family val="2"/>
        <charset val="238"/>
      </rPr>
      <t>]</t>
    </r>
  </si>
  <si>
    <r>
      <t>[m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]</t>
    </r>
  </si>
  <si>
    <t>drsnost koryta n = 0,018</t>
  </si>
  <si>
    <t>sklon dna i = 0,01</t>
  </si>
  <si>
    <t>(rovnoměrné proudění, rychlostní součinitel podle Manninga,                                                                           O=n E-01.S.R E0.667 .i E0.5)</t>
  </si>
  <si>
    <t>Kóta hladiny    H ( m n.m.)</t>
  </si>
  <si>
    <t>Odtok z nádrže</t>
  </si>
  <si>
    <t>Hloubka vody (m)</t>
  </si>
  <si>
    <r>
      <t>Výsledný odtok Q (m</t>
    </r>
    <r>
      <rPr>
        <b/>
        <vertAlign val="superscript"/>
        <sz val="10"/>
        <rFont val="Arial"/>
        <family val="2"/>
        <charset val="238"/>
      </rPr>
      <t>3</t>
    </r>
    <r>
      <rPr>
        <b/>
        <sz val="10"/>
        <rFont val="Arial"/>
        <family val="2"/>
        <charset val="238"/>
      </rPr>
      <t>/s)</t>
    </r>
  </si>
  <si>
    <t>Výsledná měrná křivka odtoku z nádrže</t>
  </si>
  <si>
    <t>D =</t>
  </si>
  <si>
    <t>S =</t>
  </si>
  <si>
    <t>2g =</t>
  </si>
  <si>
    <r>
      <t>μ</t>
    </r>
    <r>
      <rPr>
        <vertAlign val="subscript"/>
        <sz val="10"/>
        <rFont val="Arial"/>
        <family val="2"/>
        <charset val="238"/>
      </rPr>
      <t>v</t>
    </r>
    <r>
      <rPr>
        <sz val="10"/>
        <rFont val="Arial"/>
        <family val="2"/>
        <charset val="238"/>
      </rPr>
      <t>=</t>
    </r>
  </si>
  <si>
    <t>b =</t>
  </si>
  <si>
    <t>m =</t>
  </si>
  <si>
    <t>Q                                                                                                                                                         (m3.s-1)</t>
  </si>
  <si>
    <t>S-</t>
  </si>
  <si>
    <t>plocha otvoru</t>
  </si>
  <si>
    <r>
      <t>μ</t>
    </r>
    <r>
      <rPr>
        <vertAlign val="subscript"/>
        <sz val="10"/>
        <rFont val="Arial"/>
        <family val="2"/>
        <charset val="238"/>
      </rPr>
      <t>v -</t>
    </r>
  </si>
  <si>
    <t>součinitel výtoku</t>
  </si>
  <si>
    <t>Z -</t>
  </si>
  <si>
    <t>výška hladiny</t>
  </si>
  <si>
    <t>Výtok přepadem DN1500</t>
  </si>
  <si>
    <r>
      <t>Spodní výpust 2 DN1000 Q</t>
    </r>
    <r>
      <rPr>
        <b/>
        <vertAlign val="subscript"/>
        <sz val="10"/>
        <rFont val="Arial"/>
        <family val="2"/>
        <charset val="238"/>
      </rPr>
      <t>3</t>
    </r>
    <r>
      <rPr>
        <b/>
        <sz val="10"/>
        <rFont val="Arial"/>
        <family val="2"/>
        <charset val="238"/>
      </rPr>
      <t xml:space="preserve"> (m</t>
    </r>
    <r>
      <rPr>
        <b/>
        <vertAlign val="superscript"/>
        <sz val="10"/>
        <rFont val="Arial"/>
        <family val="2"/>
        <charset val="238"/>
      </rPr>
      <t>3</t>
    </r>
    <r>
      <rPr>
        <b/>
        <sz val="10"/>
        <rFont val="Arial"/>
        <family val="2"/>
        <charset val="238"/>
      </rPr>
      <t>/s)</t>
    </r>
  </si>
  <si>
    <r>
      <t>Spodní výpust 1 DN1000 Q</t>
    </r>
    <r>
      <rPr>
        <b/>
        <vertAlign val="subscript"/>
        <sz val="10"/>
        <rFont val="Arial"/>
        <family val="2"/>
        <charset val="238"/>
      </rPr>
      <t>2</t>
    </r>
    <r>
      <rPr>
        <b/>
        <sz val="10"/>
        <rFont val="Arial"/>
        <family val="2"/>
        <charset val="238"/>
      </rPr>
      <t xml:space="preserve"> (m</t>
    </r>
    <r>
      <rPr>
        <b/>
        <vertAlign val="superscript"/>
        <sz val="10"/>
        <rFont val="Arial"/>
        <family val="2"/>
        <charset val="238"/>
      </rPr>
      <t>3</t>
    </r>
    <r>
      <rPr>
        <b/>
        <sz val="10"/>
        <rFont val="Arial"/>
        <family val="2"/>
        <charset val="238"/>
      </rPr>
      <t>/s)</t>
    </r>
  </si>
  <si>
    <r>
      <t>Spodní výpust MZP DN500 Q</t>
    </r>
    <r>
      <rPr>
        <b/>
        <vertAlign val="subscript"/>
        <sz val="10"/>
        <rFont val="Arial"/>
        <family val="2"/>
        <charset val="238"/>
      </rPr>
      <t>4</t>
    </r>
    <r>
      <rPr>
        <b/>
        <sz val="10"/>
        <rFont val="Arial"/>
        <family val="2"/>
        <charset val="238"/>
      </rPr>
      <t xml:space="preserve"> (m</t>
    </r>
    <r>
      <rPr>
        <b/>
        <vertAlign val="superscript"/>
        <sz val="10"/>
        <rFont val="Arial"/>
        <family val="2"/>
        <charset val="238"/>
      </rPr>
      <t>3</t>
    </r>
    <r>
      <rPr>
        <b/>
        <sz val="10"/>
        <rFont val="Arial"/>
        <family val="2"/>
        <charset val="238"/>
      </rPr>
      <t>/s)</t>
    </r>
  </si>
  <si>
    <t>Bezpečnostní přeliv</t>
  </si>
  <si>
    <t>Spodní výpustě</t>
  </si>
  <si>
    <t>Celkem</t>
  </si>
  <si>
    <t>HLADINA</t>
  </si>
  <si>
    <r>
      <t>Přelivná hrana Q</t>
    </r>
    <r>
      <rPr>
        <b/>
        <i/>
        <vertAlign val="subscript"/>
        <sz val="10"/>
        <rFont val="Arial"/>
        <family val="2"/>
        <charset val="238"/>
      </rPr>
      <t>11</t>
    </r>
    <r>
      <rPr>
        <b/>
        <i/>
        <sz val="10"/>
        <rFont val="Arial"/>
        <family val="2"/>
        <charset val="238"/>
      </rPr>
      <t xml:space="preserve"> (m</t>
    </r>
    <r>
      <rPr>
        <b/>
        <i/>
        <vertAlign val="superscript"/>
        <sz val="10"/>
        <rFont val="Arial"/>
        <family val="2"/>
        <charset val="238"/>
      </rPr>
      <t>3</t>
    </r>
    <r>
      <rPr>
        <b/>
        <i/>
        <sz val="10"/>
        <rFont val="Arial"/>
        <family val="2"/>
        <charset val="238"/>
      </rPr>
      <t>/s)</t>
    </r>
  </si>
  <si>
    <r>
      <t>Odpadní potrubí DN1500 Q</t>
    </r>
    <r>
      <rPr>
        <b/>
        <i/>
        <vertAlign val="subscript"/>
        <sz val="10"/>
        <rFont val="Arial"/>
        <family val="2"/>
        <charset val="238"/>
      </rPr>
      <t>12</t>
    </r>
    <r>
      <rPr>
        <b/>
        <i/>
        <sz val="10"/>
        <rFont val="Arial"/>
        <family val="2"/>
        <charset val="238"/>
      </rPr>
      <t xml:space="preserve"> (m</t>
    </r>
    <r>
      <rPr>
        <b/>
        <i/>
        <vertAlign val="superscript"/>
        <sz val="10"/>
        <rFont val="Arial"/>
        <family val="2"/>
        <charset val="238"/>
      </rPr>
      <t>3</t>
    </r>
    <r>
      <rPr>
        <b/>
        <i/>
        <sz val="10"/>
        <rFont val="Arial"/>
        <family val="2"/>
        <charset val="238"/>
      </rPr>
      <t>/s)</t>
    </r>
  </si>
  <si>
    <t>r=</t>
  </si>
  <si>
    <r>
      <t>h</t>
    </r>
    <r>
      <rPr>
        <vertAlign val="subscript"/>
        <sz val="10"/>
        <rFont val="Arial"/>
        <family val="2"/>
        <charset val="238"/>
      </rPr>
      <t>od</t>
    </r>
    <r>
      <rPr>
        <sz val="10"/>
        <rFont val="Arial"/>
        <family val="2"/>
        <charset val="238"/>
      </rPr>
      <t>=</t>
    </r>
  </si>
  <si>
    <r>
      <t>v</t>
    </r>
    <r>
      <rPr>
        <vertAlign val="subscript"/>
        <sz val="10"/>
        <rFont val="Arial"/>
        <family val="2"/>
        <charset val="238"/>
      </rPr>
      <t>o</t>
    </r>
    <r>
      <rPr>
        <sz val="10"/>
        <rFont val="Arial"/>
        <family val="2"/>
        <charset val="238"/>
      </rPr>
      <t>=</t>
    </r>
  </si>
  <si>
    <t>g=</t>
  </si>
  <si>
    <t>r</t>
  </si>
  <si>
    <t>%</t>
  </si>
  <si>
    <t>S1</t>
  </si>
  <si>
    <t>S2</t>
  </si>
  <si>
    <r>
      <t>Z</t>
    </r>
    <r>
      <rPr>
        <b/>
        <vertAlign val="subscript"/>
        <sz val="10"/>
        <rFont val="Arial"/>
        <family val="2"/>
        <charset val="238"/>
      </rPr>
      <t>r</t>
    </r>
  </si>
  <si>
    <r>
      <t xml:space="preserve">Q = </t>
    </r>
    <r>
      <rPr>
        <sz val="10"/>
        <rFont val="Arial"/>
        <family val="2"/>
        <charset val="128"/>
      </rPr>
      <t>μ</t>
    </r>
    <r>
      <rPr>
        <vertAlign val="subscript"/>
        <sz val="10"/>
        <rFont val="Arial"/>
        <family val="2"/>
        <charset val="238"/>
      </rPr>
      <t xml:space="preserve">v </t>
    </r>
    <r>
      <rPr>
        <sz val="10"/>
        <rFont val="Arial"/>
        <family val="2"/>
        <charset val="238"/>
      </rPr>
      <t>S (2g Zr)</t>
    </r>
    <r>
      <rPr>
        <vertAlign val="superscript"/>
        <sz val="7"/>
        <rFont val="Arial"/>
        <family val="2"/>
        <charset val="238"/>
      </rPr>
      <t>1/2</t>
    </r>
  </si>
  <si>
    <t>S 100%</t>
  </si>
  <si>
    <t>S 90%</t>
  </si>
  <si>
    <t>S 80%</t>
  </si>
  <si>
    <t>S 70%</t>
  </si>
  <si>
    <t>S 60%</t>
  </si>
  <si>
    <t>S 50%</t>
  </si>
  <si>
    <t>S 40%</t>
  </si>
  <si>
    <t>S 30%</t>
  </si>
  <si>
    <t>S 20%</t>
  </si>
  <si>
    <t>(Výpustné potrubí DN 1000 mm)</t>
  </si>
  <si>
    <t>(Výpustné potrubí DN 500 mm)</t>
  </si>
  <si>
    <t>POZNÁMKA:</t>
  </si>
  <si>
    <t>Odtok potrubím je podmíněný kapacitou přelivné hrany bezpečnostního přelivu.</t>
  </si>
  <si>
    <t>Od hladiny 266,70 m n.m. je bezpečnostní přeliv limitován kapacitou odpadního potrubí</t>
  </si>
  <si>
    <r>
      <t>Bezpečnostní přeliv Q</t>
    </r>
    <r>
      <rPr>
        <b/>
        <vertAlign val="subscript"/>
        <sz val="10"/>
        <rFont val="Arial"/>
        <family val="2"/>
        <charset val="238"/>
      </rPr>
      <t>1</t>
    </r>
    <r>
      <rPr>
        <b/>
        <sz val="10"/>
        <rFont val="Arial"/>
        <family val="2"/>
        <charset val="238"/>
      </rPr>
      <t xml:space="preserve"> (m</t>
    </r>
    <r>
      <rPr>
        <b/>
        <vertAlign val="superscript"/>
        <sz val="10"/>
        <rFont val="Arial"/>
        <family val="2"/>
        <charset val="238"/>
      </rPr>
      <t>3</t>
    </r>
    <r>
      <rPr>
        <b/>
        <sz val="10"/>
        <rFont val="Arial"/>
        <family val="2"/>
        <charset val="238"/>
      </rPr>
      <t>/s)</t>
    </r>
  </si>
  <si>
    <t>Odtok nehrazeným bezpečnostním přelivem</t>
  </si>
  <si>
    <t>Odtok odpadním potrubím bezpečnostního přelivu DN1500</t>
  </si>
  <si>
    <t>Odtok spodní výpustí DN1000</t>
  </si>
  <si>
    <t>Odtok spodní výpustí DN500</t>
  </si>
  <si>
    <t>Odtok přes přelivnov hrahu sdruženého objektu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</si>
</sst>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20">
    <font>
      <sz val="10"/>
      <name val="Arial"/>
      <charset val="238"/>
    </font>
    <font>
      <sz val="8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vertAlign val="subscript"/>
      <sz val="10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128"/>
    </font>
    <font>
      <vertAlign val="subscript"/>
      <sz val="10"/>
      <name val="Arial"/>
      <family val="2"/>
      <charset val="238"/>
    </font>
    <font>
      <vertAlign val="superscript"/>
      <sz val="7"/>
      <name val="Arial"/>
      <family val="2"/>
      <charset val="238"/>
    </font>
    <font>
      <sz val="10"/>
      <name val="Arial"/>
      <family val="2"/>
      <charset val="1"/>
    </font>
    <font>
      <b/>
      <i/>
      <sz val="10"/>
      <name val="Arial"/>
      <family val="2"/>
      <charset val="238"/>
    </font>
    <font>
      <b/>
      <i/>
      <vertAlign val="subscript"/>
      <sz val="10"/>
      <name val="Arial"/>
      <family val="2"/>
      <charset val="238"/>
    </font>
    <font>
      <b/>
      <i/>
      <vertAlign val="superscript"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b/>
      <u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6">
    <xf numFmtId="0" fontId="0" fillId="0" borderId="0" xfId="0"/>
    <xf numFmtId="0" fontId="0" fillId="0" borderId="0" xfId="0" applyBorder="1" applyAlignment="1">
      <alignment horizontal="center"/>
    </xf>
    <xf numFmtId="0" fontId="0" fillId="0" borderId="1" xfId="0" applyBorder="1"/>
    <xf numFmtId="0" fontId="3" fillId="0" borderId="0" xfId="0" applyFont="1"/>
    <xf numFmtId="0" fontId="5" fillId="0" borderId="0" xfId="0" applyFont="1"/>
    <xf numFmtId="2" fontId="0" fillId="0" borderId="0" xfId="0" applyNumberFormat="1" applyBorder="1" applyAlignment="1">
      <alignment horizontal="center"/>
    </xf>
    <xf numFmtId="2" fontId="0" fillId="0" borderId="0" xfId="0" applyNumberFormat="1"/>
    <xf numFmtId="0" fontId="0" fillId="0" borderId="13" xfId="0" applyBorder="1" applyAlignment="1">
      <alignment horizontal="center"/>
    </xf>
    <xf numFmtId="2" fontId="0" fillId="0" borderId="13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7" xfId="0" applyBorder="1" applyAlignment="1">
      <alignment horizontal="center"/>
    </xf>
    <xf numFmtId="2" fontId="0" fillId="0" borderId="10" xfId="0" applyNumberFormat="1" applyBorder="1" applyAlignment="1">
      <alignment horizontal="center"/>
    </xf>
    <xf numFmtId="2" fontId="0" fillId="0" borderId="17" xfId="0" applyNumberFormat="1" applyBorder="1" applyAlignment="1">
      <alignment horizontal="center"/>
    </xf>
    <xf numFmtId="2" fontId="0" fillId="0" borderId="18" xfId="0" applyNumberFormat="1" applyBorder="1" applyAlignment="1">
      <alignment horizontal="center"/>
    </xf>
    <xf numFmtId="2" fontId="0" fillId="0" borderId="19" xfId="0" applyNumberFormat="1" applyBorder="1" applyAlignment="1">
      <alignment horizontal="center"/>
    </xf>
    <xf numFmtId="2" fontId="0" fillId="0" borderId="20" xfId="0" applyNumberFormat="1" applyBorder="1" applyAlignment="1">
      <alignment horizontal="center"/>
    </xf>
    <xf numFmtId="164" fontId="0" fillId="0" borderId="0" xfId="0" applyNumberFormat="1"/>
    <xf numFmtId="0" fontId="0" fillId="0" borderId="0" xfId="0" applyAlignment="1">
      <alignment horizontal="center"/>
    </xf>
    <xf numFmtId="0" fontId="0" fillId="0" borderId="0" xfId="0" applyBorder="1"/>
    <xf numFmtId="4" fontId="0" fillId="0" borderId="0" xfId="0" applyNumberFormat="1" applyFill="1" applyBorder="1" applyAlignment="1">
      <alignment horizontal="center"/>
    </xf>
    <xf numFmtId="0" fontId="3" fillId="0" borderId="22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top"/>
    </xf>
    <xf numFmtId="0" fontId="6" fillId="0" borderId="29" xfId="0" applyFont="1" applyBorder="1" applyProtection="1">
      <protection hidden="1"/>
    </xf>
    <xf numFmtId="0" fontId="0" fillId="0" borderId="30" xfId="0" applyBorder="1" applyProtection="1">
      <protection hidden="1"/>
    </xf>
    <xf numFmtId="0" fontId="3" fillId="0" borderId="29" xfId="0" applyFont="1" applyBorder="1" applyAlignment="1" applyProtection="1">
      <alignment horizontal="right"/>
      <protection hidden="1"/>
    </xf>
    <xf numFmtId="0" fontId="6" fillId="0" borderId="29" xfId="0" applyFont="1" applyBorder="1" applyAlignment="1" applyProtection="1">
      <alignment horizontal="right"/>
      <protection hidden="1"/>
    </xf>
    <xf numFmtId="165" fontId="0" fillId="0" borderId="30" xfId="0" applyNumberFormat="1" applyBorder="1" applyAlignment="1">
      <alignment horizontal="left"/>
    </xf>
    <xf numFmtId="0" fontId="6" fillId="0" borderId="29" xfId="0" applyFont="1" applyBorder="1"/>
    <xf numFmtId="0" fontId="0" fillId="0" borderId="30" xfId="0" applyBorder="1" applyAlignment="1">
      <alignment horizontal="left"/>
    </xf>
    <xf numFmtId="0" fontId="6" fillId="0" borderId="29" xfId="0" applyFont="1" applyBorder="1" applyAlignment="1">
      <alignment horizontal="right"/>
    </xf>
    <xf numFmtId="0" fontId="0" fillId="0" borderId="0" xfId="0" applyAlignment="1">
      <alignment horizontal="left"/>
    </xf>
    <xf numFmtId="2" fontId="0" fillId="0" borderId="0" xfId="0" applyNumberFormat="1" applyAlignment="1" applyProtection="1">
      <alignment horizontal="left"/>
      <protection hidden="1"/>
    </xf>
    <xf numFmtId="0" fontId="6" fillId="0" borderId="0" xfId="0" applyFont="1" applyBorder="1" applyAlignment="1">
      <alignment horizontal="right"/>
    </xf>
    <xf numFmtId="0" fontId="3" fillId="0" borderId="27" xfId="0" applyFont="1" applyBorder="1" applyAlignment="1">
      <alignment horizontal="center"/>
    </xf>
    <xf numFmtId="0" fontId="0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0" fillId="0" borderId="0" xfId="0" applyFont="1" applyAlignment="1" applyProtection="1">
      <alignment horizontal="left"/>
      <protection hidden="1"/>
    </xf>
    <xf numFmtId="164" fontId="6" fillId="0" borderId="17" xfId="0" applyNumberFormat="1" applyFont="1" applyFill="1" applyBorder="1" applyAlignment="1">
      <alignment horizontal="center"/>
    </xf>
    <xf numFmtId="0" fontId="0" fillId="0" borderId="19" xfId="0" applyBorder="1" applyAlignment="1">
      <alignment horizontal="center"/>
    </xf>
    <xf numFmtId="164" fontId="6" fillId="0" borderId="20" xfId="0" applyNumberFormat="1" applyFont="1" applyFill="1" applyBorder="1" applyAlignment="1">
      <alignment horizontal="center"/>
    </xf>
    <xf numFmtId="2" fontId="0" fillId="0" borderId="11" xfId="0" applyNumberFormat="1" applyBorder="1" applyAlignment="1">
      <alignment horizontal="center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4" fontId="0" fillId="0" borderId="33" xfId="0" applyNumberFormat="1" applyBorder="1" applyAlignment="1">
      <alignment horizontal="center"/>
    </xf>
    <xf numFmtId="4" fontId="0" fillId="0" borderId="33" xfId="0" applyNumberFormat="1" applyFill="1" applyBorder="1" applyAlignment="1">
      <alignment horizontal="center"/>
    </xf>
    <xf numFmtId="4" fontId="0" fillId="0" borderId="34" xfId="0" applyNumberFormat="1" applyFill="1" applyBorder="1" applyAlignment="1">
      <alignment horizontal="center"/>
    </xf>
    <xf numFmtId="4" fontId="0" fillId="0" borderId="32" xfId="0" applyNumberFormat="1" applyBorder="1" applyAlignment="1">
      <alignment horizontal="center"/>
    </xf>
    <xf numFmtId="0" fontId="3" fillId="0" borderId="35" xfId="0" applyFont="1" applyBorder="1" applyAlignment="1">
      <alignment horizontal="center" vertical="center" wrapText="1"/>
    </xf>
    <xf numFmtId="0" fontId="13" fillId="0" borderId="36" xfId="0" applyFont="1" applyBorder="1" applyAlignment="1">
      <alignment horizontal="center" vertical="center" wrapText="1"/>
    </xf>
    <xf numFmtId="0" fontId="16" fillId="0" borderId="9" xfId="0" applyFont="1" applyBorder="1"/>
    <xf numFmtId="0" fontId="16" fillId="0" borderId="10" xfId="0" applyFont="1" applyBorder="1"/>
    <xf numFmtId="4" fontId="16" fillId="0" borderId="10" xfId="0" applyNumberFormat="1" applyFont="1" applyFill="1" applyBorder="1" applyAlignment="1">
      <alignment horizontal="center"/>
    </xf>
    <xf numFmtId="4" fontId="16" fillId="0" borderId="18" xfId="0" applyNumberFormat="1" applyFont="1" applyFill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4" fontId="0" fillId="0" borderId="2" xfId="0" applyNumberFormat="1" applyFill="1" applyBorder="1" applyAlignment="1">
      <alignment horizontal="center"/>
    </xf>
    <xf numFmtId="4" fontId="3" fillId="0" borderId="5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0" fontId="13" fillId="0" borderId="31" xfId="0" applyFont="1" applyBorder="1" applyAlignment="1">
      <alignment horizontal="center" vertical="center" wrapText="1"/>
    </xf>
    <xf numFmtId="4" fontId="16" fillId="0" borderId="32" xfId="0" applyNumberFormat="1" applyFont="1" applyBorder="1" applyAlignment="1">
      <alignment horizontal="center"/>
    </xf>
    <xf numFmtId="4" fontId="16" fillId="0" borderId="33" xfId="0" applyNumberFormat="1" applyFont="1" applyBorder="1" applyAlignment="1">
      <alignment horizontal="center"/>
    </xf>
    <xf numFmtId="4" fontId="16" fillId="0" borderId="33" xfId="0" applyNumberFormat="1" applyFont="1" applyFill="1" applyBorder="1" applyAlignment="1">
      <alignment horizontal="center"/>
    </xf>
    <xf numFmtId="4" fontId="16" fillId="0" borderId="34" xfId="0" applyNumberFormat="1" applyFont="1" applyFill="1" applyBorder="1" applyAlignment="1">
      <alignment horizontal="center"/>
    </xf>
    <xf numFmtId="0" fontId="0" fillId="0" borderId="5" xfId="0" applyBorder="1"/>
    <xf numFmtId="4" fontId="3" fillId="0" borderId="2" xfId="0" applyNumberFormat="1" applyFont="1" applyBorder="1" applyAlignment="1">
      <alignment horizontal="center"/>
    </xf>
    <xf numFmtId="4" fontId="0" fillId="0" borderId="10" xfId="0" applyNumberFormat="1" applyFill="1" applyBorder="1" applyAlignment="1">
      <alignment horizontal="center"/>
    </xf>
    <xf numFmtId="4" fontId="0" fillId="0" borderId="18" xfId="0" applyNumberFormat="1" applyFill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4" xfId="0" applyNumberFormat="1" applyFill="1" applyBorder="1" applyAlignment="1">
      <alignment horizontal="center"/>
    </xf>
    <xf numFmtId="4" fontId="0" fillId="0" borderId="38" xfId="0" applyNumberForma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36" xfId="0" applyFont="1" applyBorder="1" applyAlignment="1">
      <alignment vertical="center"/>
    </xf>
    <xf numFmtId="9" fontId="3" fillId="0" borderId="25" xfId="0" applyNumberFormat="1" applyFont="1" applyBorder="1" applyAlignment="1">
      <alignment horizontal="center" vertical="center"/>
    </xf>
    <xf numFmtId="9" fontId="3" fillId="0" borderId="22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2" fontId="0" fillId="0" borderId="0" xfId="0" applyNumberFormat="1" applyAlignment="1">
      <alignment horizontal="center"/>
    </xf>
    <xf numFmtId="0" fontId="6" fillId="0" borderId="0" xfId="0" applyFont="1" applyFill="1" applyBorder="1" applyAlignment="1">
      <alignment horizontal="right"/>
    </xf>
    <xf numFmtId="0" fontId="0" fillId="2" borderId="0" xfId="0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0" fillId="0" borderId="37" xfId="0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12" xfId="0" applyBorder="1" applyAlignment="1">
      <alignment horizontal="center"/>
    </xf>
    <xf numFmtId="4" fontId="0" fillId="0" borderId="9" xfId="0" applyNumberFormat="1" applyBorder="1" applyAlignment="1">
      <alignment horizontal="center"/>
    </xf>
    <xf numFmtId="4" fontId="0" fillId="0" borderId="40" xfId="0" applyNumberFormat="1" applyBorder="1" applyAlignment="1">
      <alignment horizontal="center"/>
    </xf>
    <xf numFmtId="4" fontId="0" fillId="0" borderId="41" xfId="0" applyNumberFormat="1" applyBorder="1" applyAlignment="1">
      <alignment horizontal="center"/>
    </xf>
    <xf numFmtId="4" fontId="0" fillId="0" borderId="10" xfId="0" applyNumberFormat="1" applyBorder="1" applyAlignment="1">
      <alignment horizontal="center"/>
    </xf>
    <xf numFmtId="4" fontId="0" fillId="0" borderId="13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19" xfId="0" applyNumberFormat="1" applyBorder="1" applyAlignment="1">
      <alignment horizontal="center"/>
    </xf>
    <xf numFmtId="4" fontId="0" fillId="0" borderId="20" xfId="0" applyNumberFormat="1" applyBorder="1" applyAlignment="1">
      <alignment horizontal="center"/>
    </xf>
    <xf numFmtId="2" fontId="0" fillId="3" borderId="0" xfId="0" applyNumberFormat="1" applyFill="1" applyAlignment="1">
      <alignment horizontal="center"/>
    </xf>
    <xf numFmtId="0" fontId="17" fillId="0" borderId="9" xfId="0" applyFont="1" applyBorder="1" applyAlignment="1">
      <alignment horizontal="center" vertical="center"/>
    </xf>
    <xf numFmtId="0" fontId="17" fillId="0" borderId="40" xfId="0" applyFont="1" applyBorder="1" applyAlignment="1">
      <alignment horizontal="center" vertical="center"/>
    </xf>
    <xf numFmtId="0" fontId="17" fillId="0" borderId="41" xfId="0" applyFont="1" applyBorder="1" applyAlignment="1">
      <alignment horizontal="center" vertical="center"/>
    </xf>
    <xf numFmtId="2" fontId="18" fillId="0" borderId="10" xfId="0" applyNumberFormat="1" applyFont="1" applyBorder="1" applyAlignment="1">
      <alignment horizontal="center"/>
    </xf>
    <xf numFmtId="2" fontId="18" fillId="0" borderId="13" xfId="0" applyNumberFormat="1" applyFont="1" applyBorder="1" applyAlignment="1">
      <alignment horizontal="center"/>
    </xf>
    <xf numFmtId="2" fontId="18" fillId="0" borderId="17" xfId="0" applyNumberFormat="1" applyFont="1" applyBorder="1" applyAlignment="1">
      <alignment horizontal="center"/>
    </xf>
    <xf numFmtId="4" fontId="18" fillId="0" borderId="13" xfId="0" applyNumberFormat="1" applyFont="1" applyFill="1" applyBorder="1" applyAlignment="1">
      <alignment horizontal="center"/>
    </xf>
    <xf numFmtId="4" fontId="18" fillId="0" borderId="17" xfId="0" applyNumberFormat="1" applyFont="1" applyFill="1" applyBorder="1" applyAlignment="1">
      <alignment horizontal="center"/>
    </xf>
    <xf numFmtId="4" fontId="18" fillId="0" borderId="10" xfId="0" applyNumberFormat="1" applyFont="1" applyFill="1" applyBorder="1" applyAlignment="1">
      <alignment horizontal="center"/>
    </xf>
    <xf numFmtId="4" fontId="18" fillId="0" borderId="18" xfId="0" applyNumberFormat="1" applyFont="1" applyFill="1" applyBorder="1" applyAlignment="1">
      <alignment horizontal="center"/>
    </xf>
    <xf numFmtId="4" fontId="18" fillId="0" borderId="19" xfId="0" applyNumberFormat="1" applyFont="1" applyFill="1" applyBorder="1" applyAlignment="1">
      <alignment horizontal="center"/>
    </xf>
    <xf numFmtId="4" fontId="18" fillId="0" borderId="20" xfId="0" applyNumberFormat="1" applyFont="1" applyFill="1" applyBorder="1" applyAlignment="1">
      <alignment horizontal="center"/>
    </xf>
    <xf numFmtId="2" fontId="0" fillId="0" borderId="42" xfId="0" applyNumberFormat="1" applyBorder="1"/>
    <xf numFmtId="2" fontId="0" fillId="0" borderId="8" xfId="0" applyNumberFormat="1" applyBorder="1"/>
    <xf numFmtId="0" fontId="3" fillId="0" borderId="24" xfId="0" applyFont="1" applyBorder="1" applyAlignment="1">
      <alignment horizontal="center" wrapText="1"/>
    </xf>
    <xf numFmtId="2" fontId="0" fillId="0" borderId="37" xfId="0" applyNumberFormat="1" applyBorder="1"/>
    <xf numFmtId="2" fontId="0" fillId="0" borderId="40" xfId="0" applyNumberFormat="1" applyBorder="1" applyAlignment="1">
      <alignment horizontal="center"/>
    </xf>
    <xf numFmtId="2" fontId="0" fillId="0" borderId="41" xfId="0" applyNumberFormat="1" applyBorder="1" applyAlignment="1">
      <alignment horizontal="center"/>
    </xf>
    <xf numFmtId="2" fontId="0" fillId="0" borderId="43" xfId="0" applyNumberFormat="1" applyBorder="1" applyAlignment="1">
      <alignment horizontal="center"/>
    </xf>
    <xf numFmtId="2" fontId="0" fillId="0" borderId="44" xfId="0" applyNumberForma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0" xfId="0" applyBorder="1" applyAlignment="1">
      <alignment horizontal="left"/>
    </xf>
    <xf numFmtId="0" fontId="6" fillId="0" borderId="0" xfId="0" applyFont="1" applyBorder="1" applyAlignment="1" applyProtection="1">
      <alignment horizontal="right"/>
      <protection hidden="1"/>
    </xf>
    <xf numFmtId="0" fontId="6" fillId="0" borderId="0" xfId="0" applyFont="1" applyBorder="1" applyProtection="1">
      <protection hidden="1"/>
    </xf>
    <xf numFmtId="0" fontId="0" fillId="0" borderId="0" xfId="0" applyBorder="1" applyProtection="1">
      <protection hidden="1"/>
    </xf>
    <xf numFmtId="4" fontId="0" fillId="0" borderId="3" xfId="0" applyNumberFormat="1" applyBorder="1" applyAlignment="1">
      <alignment horizontal="center"/>
    </xf>
    <xf numFmtId="0" fontId="6" fillId="0" borderId="0" xfId="0" applyFont="1"/>
    <xf numFmtId="164" fontId="6" fillId="0" borderId="45" xfId="0" applyNumberFormat="1" applyFont="1" applyFill="1" applyBorder="1" applyAlignment="1">
      <alignment horizontal="center"/>
    </xf>
    <xf numFmtId="164" fontId="6" fillId="0" borderId="33" xfId="0" applyNumberFormat="1" applyFont="1" applyFill="1" applyBorder="1" applyAlignment="1">
      <alignment horizontal="center"/>
    </xf>
    <xf numFmtId="164" fontId="6" fillId="0" borderId="34" xfId="0" applyNumberFormat="1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40" xfId="0" applyBorder="1" applyAlignment="1">
      <alignment horizontal="center"/>
    </xf>
    <xf numFmtId="164" fontId="6" fillId="0" borderId="41" xfId="0" applyNumberFormat="1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2" fontId="0" fillId="0" borderId="9" xfId="0" applyNumberFormat="1" applyBorder="1" applyAlignment="1">
      <alignment horizontal="center"/>
    </xf>
    <xf numFmtId="0" fontId="19" fillId="0" borderId="0" xfId="0" applyFont="1"/>
    <xf numFmtId="164" fontId="6" fillId="0" borderId="0" xfId="0" applyNumberFormat="1" applyFont="1" applyFill="1" applyBorder="1" applyAlignment="1">
      <alignment horizontal="center"/>
    </xf>
    <xf numFmtId="0" fontId="5" fillId="0" borderId="0" xfId="0" applyFont="1" applyAlignment="1">
      <alignment vertical="center"/>
    </xf>
    <xf numFmtId="4" fontId="3" fillId="0" borderId="1" xfId="0" applyNumberFormat="1" applyFont="1" applyFill="1" applyBorder="1" applyAlignment="1">
      <alignment horizontal="center"/>
    </xf>
    <xf numFmtId="4" fontId="0" fillId="0" borderId="9" xfId="0" applyNumberFormat="1" applyFill="1" applyBorder="1" applyAlignment="1">
      <alignment horizontal="center"/>
    </xf>
    <xf numFmtId="2" fontId="0" fillId="0" borderId="42" xfId="0" applyNumberFormat="1" applyFill="1" applyBorder="1"/>
    <xf numFmtId="2" fontId="0" fillId="0" borderId="13" xfId="0" applyNumberFormat="1" applyFill="1" applyBorder="1" applyAlignment="1">
      <alignment horizontal="center"/>
    </xf>
    <xf numFmtId="2" fontId="0" fillId="0" borderId="17" xfId="0" applyNumberFormat="1" applyFill="1" applyBorder="1" applyAlignment="1">
      <alignment horizontal="center"/>
    </xf>
    <xf numFmtId="0" fontId="3" fillId="0" borderId="37" xfId="0" applyFont="1" applyBorder="1" applyAlignment="1">
      <alignment horizontal="center" wrapText="1"/>
    </xf>
    <xf numFmtId="0" fontId="3" fillId="0" borderId="39" xfId="0" applyFont="1" applyBorder="1" applyAlignment="1">
      <alignment horizontal="center" wrapText="1"/>
    </xf>
    <xf numFmtId="0" fontId="3" fillId="0" borderId="28" xfId="0" applyFont="1" applyBorder="1" applyAlignment="1">
      <alignment horizontal="center" wrapText="1"/>
    </xf>
    <xf numFmtId="0" fontId="3" fillId="0" borderId="0" xfId="0" applyFont="1" applyAlignment="1">
      <alignment horizontal="left" vertical="center" wrapText="1"/>
    </xf>
    <xf numFmtId="0" fontId="3" fillId="0" borderId="21" xfId="0" applyFont="1" applyBorder="1" applyAlignment="1">
      <alignment horizontal="left" vertical="center" wrapText="1"/>
    </xf>
    <xf numFmtId="4" fontId="5" fillId="0" borderId="37" xfId="0" applyNumberFormat="1" applyFont="1" applyFill="1" applyBorder="1" applyAlignment="1">
      <alignment horizontal="center" vertical="center"/>
    </xf>
    <xf numFmtId="4" fontId="5" fillId="0" borderId="28" xfId="0" applyNumberFormat="1" applyFont="1" applyFill="1" applyBorder="1" applyAlignment="1">
      <alignment horizontal="center" vertical="center"/>
    </xf>
    <xf numFmtId="4" fontId="5" fillId="0" borderId="8" xfId="0" applyNumberFormat="1" applyFont="1" applyFill="1" applyBorder="1" applyAlignment="1">
      <alignment horizontal="center" vertical="center"/>
    </xf>
    <xf numFmtId="4" fontId="5" fillId="0" borderId="12" xfId="0" applyNumberFormat="1" applyFont="1" applyFill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27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6"/>
  <sheetViews>
    <sheetView tabSelected="1" workbookViewId="0">
      <selection activeCell="L11" sqref="L11"/>
    </sheetView>
  </sheetViews>
  <sheetFormatPr defaultRowHeight="12.75"/>
  <cols>
    <col min="1" max="1" width="17.7109375" customWidth="1"/>
    <col min="3" max="3" width="12.85546875" customWidth="1"/>
    <col min="4" max="4" width="17.7109375" customWidth="1"/>
    <col min="6" max="6" width="12.85546875" customWidth="1"/>
  </cols>
  <sheetData>
    <row r="1" spans="1:13" ht="27" customHeight="1">
      <c r="A1" s="145" t="s">
        <v>76</v>
      </c>
    </row>
    <row r="2" spans="1:13" ht="27" customHeight="1">
      <c r="A2" s="145" t="s">
        <v>80</v>
      </c>
      <c r="G2" s="40" t="s">
        <v>32</v>
      </c>
      <c r="H2">
        <v>23.5</v>
      </c>
    </row>
    <row r="3" spans="1:13" ht="13.5" thickBot="1">
      <c r="A3" s="3" t="s">
        <v>3</v>
      </c>
      <c r="B3" s="3"/>
      <c r="G3" s="40" t="s">
        <v>33</v>
      </c>
      <c r="H3">
        <v>0.41</v>
      </c>
    </row>
    <row r="4" spans="1:13" ht="29.25" customHeight="1" thickBot="1">
      <c r="A4" s="47" t="s">
        <v>0</v>
      </c>
      <c r="B4" s="48" t="s">
        <v>1</v>
      </c>
      <c r="C4" s="49" t="s">
        <v>2</v>
      </c>
      <c r="D4" s="55" t="s">
        <v>0</v>
      </c>
      <c r="E4" s="26" t="s">
        <v>1</v>
      </c>
      <c r="F4" s="24" t="s">
        <v>2</v>
      </c>
    </row>
    <row r="5" spans="1:13">
      <c r="A5" s="46">
        <v>266.3</v>
      </c>
      <c r="B5" s="9">
        <v>1</v>
      </c>
      <c r="C5" s="135">
        <f t="shared" ref="C5:C39" si="0">$H$3*$H$2*SQRT(2*9.81)*((B5/100)^1.5)</f>
        <v>4.2677721055604655E-2</v>
      </c>
      <c r="D5" s="138">
        <v>266.66000000000003</v>
      </c>
      <c r="E5" s="139">
        <v>36</v>
      </c>
      <c r="F5" s="140">
        <f t="shared" ref="F5:F49" si="1">$H$3*$H$2*SQRT(2*9.81)*((E5/100)^1.5)</f>
        <v>9.2183877480106009</v>
      </c>
      <c r="H5" s="20"/>
      <c r="J5" s="20"/>
      <c r="L5" s="40"/>
      <c r="M5" s="36"/>
    </row>
    <row r="6" spans="1:13">
      <c r="A6" s="15">
        <v>266.31</v>
      </c>
      <c r="B6" s="7">
        <v>2</v>
      </c>
      <c r="C6" s="136">
        <f t="shared" si="0"/>
        <v>0.12071082385602383</v>
      </c>
      <c r="D6" s="141">
        <v>266.67</v>
      </c>
      <c r="E6" s="7">
        <v>37</v>
      </c>
      <c r="F6" s="43">
        <f t="shared" si="1"/>
        <v>9.6051423730753989</v>
      </c>
      <c r="H6" s="20"/>
      <c r="J6" s="20"/>
      <c r="L6" s="40"/>
      <c r="M6" s="36"/>
    </row>
    <row r="7" spans="1:13">
      <c r="A7" s="15">
        <v>266.32</v>
      </c>
      <c r="B7" s="7">
        <v>3</v>
      </c>
      <c r="C7" s="136">
        <f t="shared" si="0"/>
        <v>0.22175994365867796</v>
      </c>
      <c r="D7" s="141">
        <v>266.68</v>
      </c>
      <c r="E7" s="7">
        <v>38</v>
      </c>
      <c r="F7" s="43">
        <f t="shared" si="1"/>
        <v>9.9971593690189824</v>
      </c>
      <c r="H7" s="20"/>
      <c r="J7" s="20"/>
      <c r="L7" s="41"/>
      <c r="M7" s="42"/>
    </row>
    <row r="8" spans="1:13">
      <c r="A8" s="15">
        <v>266.33</v>
      </c>
      <c r="B8" s="7">
        <v>4</v>
      </c>
      <c r="C8" s="136">
        <f t="shared" si="0"/>
        <v>0.34142176844483729</v>
      </c>
      <c r="D8" s="141">
        <v>266.69</v>
      </c>
      <c r="E8" s="7">
        <v>39</v>
      </c>
      <c r="F8" s="43">
        <f t="shared" si="1"/>
        <v>10.39436902016979</v>
      </c>
      <c r="H8" s="20"/>
      <c r="J8" s="20"/>
    </row>
    <row r="9" spans="1:13">
      <c r="A9" s="15">
        <v>266.33999999999997</v>
      </c>
      <c r="B9" s="7">
        <v>5</v>
      </c>
      <c r="C9" s="136">
        <f t="shared" si="0"/>
        <v>0.47715142702553032</v>
      </c>
      <c r="D9" s="15">
        <v>266.7</v>
      </c>
      <c r="E9" s="7">
        <v>40</v>
      </c>
      <c r="F9" s="43">
        <f t="shared" si="1"/>
        <v>10.7967043104829</v>
      </c>
      <c r="H9" s="20"/>
      <c r="J9" s="20"/>
    </row>
    <row r="10" spans="1:13">
      <c r="A10" s="15">
        <v>266.35000000000002</v>
      </c>
      <c r="B10" s="7">
        <v>6</v>
      </c>
      <c r="C10" s="136">
        <f t="shared" si="0"/>
        <v>0.62723183982639119</v>
      </c>
      <c r="D10" s="15">
        <v>266.70999999999998</v>
      </c>
      <c r="E10" s="7">
        <v>41</v>
      </c>
      <c r="F10" s="43">
        <f t="shared" si="1"/>
        <v>11.204100753671153</v>
      </c>
      <c r="H10" s="20"/>
      <c r="J10" s="20"/>
    </row>
    <row r="11" spans="1:13">
      <c r="A11" s="15">
        <v>266.36</v>
      </c>
      <c r="B11" s="7">
        <v>7</v>
      </c>
      <c r="C11" s="136">
        <f t="shared" si="0"/>
        <v>0.79040245505280449</v>
      </c>
      <c r="D11" s="15">
        <v>266.72000000000003</v>
      </c>
      <c r="E11" s="7">
        <v>42</v>
      </c>
      <c r="F11" s="43">
        <f t="shared" si="1"/>
        <v>11.616496237934912</v>
      </c>
      <c r="H11" s="20"/>
      <c r="J11" s="20"/>
    </row>
    <row r="12" spans="1:13">
      <c r="A12" s="15">
        <v>266.37</v>
      </c>
      <c r="B12" s="7">
        <v>8</v>
      </c>
      <c r="C12" s="136">
        <f t="shared" si="0"/>
        <v>0.96568659084818986</v>
      </c>
      <c r="D12" s="15">
        <v>266.73</v>
      </c>
      <c r="E12" s="7">
        <v>43</v>
      </c>
      <c r="F12" s="43">
        <f t="shared" si="1"/>
        <v>12.033830883715771</v>
      </c>
      <c r="H12" s="20"/>
      <c r="J12" s="20"/>
    </row>
    <row r="13" spans="1:13">
      <c r="A13" s="15">
        <v>266.38</v>
      </c>
      <c r="B13" s="7">
        <v>9</v>
      </c>
      <c r="C13" s="136">
        <f t="shared" si="0"/>
        <v>1.1522984685013247</v>
      </c>
      <c r="D13" s="15">
        <v>266.74</v>
      </c>
      <c r="E13" s="7">
        <v>44</v>
      </c>
      <c r="F13" s="43">
        <f t="shared" si="1"/>
        <v>12.456046913102407</v>
      </c>
      <c r="H13" s="20"/>
      <c r="J13" s="20"/>
    </row>
    <row r="14" spans="1:13">
      <c r="A14" s="15">
        <v>266.39</v>
      </c>
      <c r="B14" s="7">
        <v>10</v>
      </c>
      <c r="C14" s="136">
        <f t="shared" si="0"/>
        <v>1.3495880388103625</v>
      </c>
      <c r="D14" s="15">
        <v>266.75</v>
      </c>
      <c r="E14" s="7">
        <v>45</v>
      </c>
      <c r="F14" s="43">
        <f t="shared" si="1"/>
        <v>12.883088529689319</v>
      </c>
      <c r="H14" s="20"/>
      <c r="J14" s="20"/>
    </row>
    <row r="15" spans="1:13">
      <c r="A15" s="15">
        <v>266.39999999999998</v>
      </c>
      <c r="B15" s="7">
        <v>11</v>
      </c>
      <c r="C15" s="136">
        <f t="shared" si="0"/>
        <v>1.5570058641378015</v>
      </c>
      <c r="D15" s="15">
        <v>266.76</v>
      </c>
      <c r="E15" s="7">
        <v>46</v>
      </c>
      <c r="F15" s="43">
        <f t="shared" si="1"/>
        <v>13.314901807836662</v>
      </c>
      <c r="H15" s="20"/>
      <c r="J15" s="20"/>
    </row>
    <row r="16" spans="1:13">
      <c r="A16" s="15">
        <v>266.41000000000003</v>
      </c>
      <c r="B16" s="7">
        <v>12</v>
      </c>
      <c r="C16" s="136">
        <f t="shared" si="0"/>
        <v>1.7740795492694235</v>
      </c>
      <c r="D16" s="15">
        <v>266.77</v>
      </c>
      <c r="E16" s="7">
        <v>47</v>
      </c>
      <c r="F16" s="43">
        <f t="shared" si="1"/>
        <v>13.751434590405959</v>
      </c>
      <c r="H16" s="20"/>
      <c r="J16" s="20"/>
    </row>
    <row r="17" spans="1:10">
      <c r="A17" s="15">
        <v>266.42</v>
      </c>
      <c r="B17" s="7">
        <v>13</v>
      </c>
      <c r="C17" s="136">
        <f t="shared" si="0"/>
        <v>2.0003972506171119</v>
      </c>
      <c r="D17" s="15">
        <v>266.77999999999997</v>
      </c>
      <c r="E17" s="7">
        <v>48</v>
      </c>
      <c r="F17" s="43">
        <f t="shared" si="1"/>
        <v>14.192636394155386</v>
      </c>
      <c r="H17" s="20"/>
      <c r="J17" s="20"/>
    </row>
    <row r="18" spans="1:10">
      <c r="A18" s="15">
        <v>266.43</v>
      </c>
      <c r="B18" s="7">
        <v>14</v>
      </c>
      <c r="C18" s="136">
        <f t="shared" si="0"/>
        <v>2.235595743337333</v>
      </c>
      <c r="D18" s="15">
        <v>266.79000000000002</v>
      </c>
      <c r="E18" s="7">
        <v>49</v>
      </c>
      <c r="F18" s="43">
        <f t="shared" si="1"/>
        <v>14.638458322072394</v>
      </c>
      <c r="H18" s="20"/>
      <c r="J18" s="20"/>
    </row>
    <row r="19" spans="1:10">
      <c r="A19" s="15">
        <v>266.44</v>
      </c>
      <c r="B19" s="7">
        <v>15</v>
      </c>
      <c r="C19" s="136">
        <f t="shared" si="0"/>
        <v>2.479351543536636</v>
      </c>
      <c r="D19" s="15">
        <v>266.8</v>
      </c>
      <c r="E19" s="7">
        <v>50</v>
      </c>
      <c r="F19" s="43">
        <f t="shared" si="1"/>
        <v>15.088852982002972</v>
      </c>
      <c r="H19" s="20"/>
      <c r="J19" s="20"/>
    </row>
    <row r="20" spans="1:10">
      <c r="A20" s="15">
        <v>266.45</v>
      </c>
      <c r="B20" s="7">
        <v>16</v>
      </c>
      <c r="C20" s="136">
        <f t="shared" si="0"/>
        <v>2.7313741475586966</v>
      </c>
      <c r="D20" s="15">
        <v>266.81</v>
      </c>
      <c r="E20" s="7">
        <v>51</v>
      </c>
      <c r="F20" s="43">
        <f t="shared" si="1"/>
        <v>15.543774411007753</v>
      </c>
      <c r="H20" s="20"/>
      <c r="J20" s="20"/>
    </row>
    <row r="21" spans="1:10">
      <c r="A21" s="15">
        <v>266.45999999999998</v>
      </c>
      <c r="B21" s="7">
        <v>17</v>
      </c>
      <c r="C21" s="136">
        <f t="shared" si="0"/>
        <v>2.9914007801393812</v>
      </c>
      <c r="D21" s="15">
        <v>266.82</v>
      </c>
      <c r="E21" s="7">
        <v>52</v>
      </c>
      <c r="F21" s="43">
        <f t="shared" si="1"/>
        <v>16.003178004936895</v>
      </c>
      <c r="H21" s="20"/>
      <c r="J21" s="20"/>
    </row>
    <row r="22" spans="1:10">
      <c r="A22" s="15">
        <v>266.47000000000003</v>
      </c>
      <c r="B22" s="7">
        <v>18</v>
      </c>
      <c r="C22" s="136">
        <f t="shared" si="0"/>
        <v>3.2591922441126417</v>
      </c>
      <c r="D22" s="15">
        <v>266.83</v>
      </c>
      <c r="E22" s="7">
        <v>53</v>
      </c>
      <c r="F22" s="43">
        <f t="shared" si="1"/>
        <v>16.467020452769727</v>
      </c>
      <c r="H22" s="20"/>
      <c r="J22" s="20"/>
    </row>
    <row r="23" spans="1:10">
      <c r="A23" s="15">
        <v>266.48</v>
      </c>
      <c r="B23" s="7">
        <v>19</v>
      </c>
      <c r="C23" s="136">
        <f t="shared" si="0"/>
        <v>3.5345295912179737</v>
      </c>
      <c r="D23" s="15">
        <v>266.83999999999997</v>
      </c>
      <c r="E23" s="7">
        <v>54</v>
      </c>
      <c r="F23" s="43">
        <f t="shared" si="1"/>
        <v>16.935259675312569</v>
      </c>
      <c r="H23" s="20"/>
      <c r="J23" s="20"/>
    </row>
    <row r="24" spans="1:10">
      <c r="A24" s="15">
        <v>266.49</v>
      </c>
      <c r="B24" s="7">
        <v>20</v>
      </c>
      <c r="C24" s="136">
        <f t="shared" si="0"/>
        <v>3.8172114162042439</v>
      </c>
      <c r="D24" s="15">
        <v>266.85000000000002</v>
      </c>
      <c r="E24" s="7">
        <v>55</v>
      </c>
      <c r="F24" s="43">
        <f t="shared" si="1"/>
        <v>17.407854767889624</v>
      </c>
      <c r="H24" s="20"/>
      <c r="J24" s="20"/>
    </row>
    <row r="25" spans="1:10">
      <c r="A25" s="15">
        <v>266.5</v>
      </c>
      <c r="B25" s="7">
        <v>21</v>
      </c>
      <c r="C25" s="136">
        <f t="shared" si="0"/>
        <v>4.1070516317358976</v>
      </c>
      <c r="D25" s="15">
        <v>266.86</v>
      </c>
      <c r="E25" s="7">
        <v>56</v>
      </c>
      <c r="F25" s="43">
        <f t="shared" si="1"/>
        <v>17.884765946698664</v>
      </c>
      <c r="H25" s="20"/>
      <c r="J25" s="20"/>
    </row>
    <row r="26" spans="1:10">
      <c r="A26" s="15">
        <v>266.51</v>
      </c>
      <c r="B26" s="7">
        <v>22</v>
      </c>
      <c r="C26" s="136">
        <f t="shared" si="0"/>
        <v>4.4038776195162379</v>
      </c>
      <c r="D26" s="15">
        <v>266.87</v>
      </c>
      <c r="E26" s="7">
        <v>57</v>
      </c>
      <c r="F26" s="43">
        <f t="shared" si="1"/>
        <v>18.365954498535555</v>
      </c>
      <c r="H26" s="20"/>
      <c r="J26" s="20"/>
    </row>
    <row r="27" spans="1:10">
      <c r="A27" s="15">
        <v>266.52</v>
      </c>
      <c r="B27" s="7">
        <v>23</v>
      </c>
      <c r="C27" s="136">
        <f t="shared" si="0"/>
        <v>4.7075286795771634</v>
      </c>
      <c r="D27" s="15">
        <v>266.88</v>
      </c>
      <c r="E27" s="7">
        <v>58</v>
      </c>
      <c r="F27" s="43">
        <f t="shared" si="1"/>
        <v>18.851382733620468</v>
      </c>
      <c r="H27" s="20"/>
      <c r="J27" s="20"/>
    </row>
    <row r="28" spans="1:10">
      <c r="A28" s="15">
        <v>266.52999999999997</v>
      </c>
      <c r="B28" s="7">
        <v>24</v>
      </c>
      <c r="C28" s="136">
        <f t="shared" si="0"/>
        <v>5.0178547186111304</v>
      </c>
      <c r="D28" s="15">
        <v>266.89</v>
      </c>
      <c r="E28" s="7">
        <v>59</v>
      </c>
      <c r="F28" s="43">
        <f t="shared" si="1"/>
        <v>19.34101394128383</v>
      </c>
      <c r="H28" s="20"/>
      <c r="J28" s="20"/>
    </row>
    <row r="29" spans="1:10">
      <c r="A29" s="15">
        <v>266.54000000000002</v>
      </c>
      <c r="B29" s="7">
        <v>25</v>
      </c>
      <c r="C29" s="136">
        <f t="shared" si="0"/>
        <v>5.3347151319505812</v>
      </c>
      <c r="D29" s="15">
        <v>266.89999999999998</v>
      </c>
      <c r="E29" s="7">
        <v>60</v>
      </c>
      <c r="F29" s="43">
        <f t="shared" si="1"/>
        <v>19.834812348293088</v>
      </c>
      <c r="H29" s="20"/>
      <c r="J29" s="20"/>
    </row>
    <row r="30" spans="1:10">
      <c r="A30" s="15">
        <v>266.55</v>
      </c>
      <c r="B30" s="7">
        <v>26</v>
      </c>
      <c r="C30" s="136">
        <f t="shared" si="0"/>
        <v>5.6579778439131418</v>
      </c>
      <c r="D30" s="15">
        <v>266.91000000000003</v>
      </c>
      <c r="E30" s="7">
        <v>61</v>
      </c>
      <c r="F30" s="43">
        <f t="shared" si="1"/>
        <v>20.332743079621217</v>
      </c>
      <c r="H30" s="20"/>
      <c r="J30" s="20"/>
    </row>
    <row r="31" spans="1:10">
      <c r="A31" s="15">
        <v>266.56</v>
      </c>
      <c r="B31" s="7">
        <v>27</v>
      </c>
      <c r="C31" s="136">
        <f t="shared" si="0"/>
        <v>5.9875184787843034</v>
      </c>
      <c r="D31" s="15">
        <v>266.92</v>
      </c>
      <c r="E31" s="7">
        <v>62</v>
      </c>
      <c r="F31" s="43">
        <f t="shared" si="1"/>
        <v>20.834772121476057</v>
      </c>
      <c r="H31" s="20"/>
      <c r="J31" s="20"/>
    </row>
    <row r="32" spans="1:10">
      <c r="A32" s="15">
        <v>266.57</v>
      </c>
      <c r="B32" s="7">
        <v>28</v>
      </c>
      <c r="C32" s="136">
        <f t="shared" si="0"/>
        <v>6.323219640422435</v>
      </c>
      <c r="D32" s="15">
        <v>266.93</v>
      </c>
      <c r="E32" s="7">
        <v>63</v>
      </c>
      <c r="F32" s="43">
        <f t="shared" si="1"/>
        <v>21.340866286425712</v>
      </c>
      <c r="H32" s="20"/>
      <c r="J32" s="20"/>
    </row>
    <row r="33" spans="1:10">
      <c r="A33" s="15">
        <v>266.58</v>
      </c>
      <c r="B33" s="7">
        <v>29</v>
      </c>
      <c r="C33" s="136">
        <f t="shared" si="0"/>
        <v>6.6649702828430133</v>
      </c>
      <c r="D33" s="15">
        <v>266.94</v>
      </c>
      <c r="E33" s="7">
        <v>64</v>
      </c>
      <c r="F33" s="43">
        <f t="shared" si="1"/>
        <v>21.850993180469576</v>
      </c>
      <c r="H33" s="20"/>
      <c r="J33" s="20"/>
    </row>
    <row r="34" spans="1:10">
      <c r="A34" s="15">
        <v>266.58999999999997</v>
      </c>
      <c r="B34" s="7">
        <v>30</v>
      </c>
      <c r="C34" s="136">
        <f t="shared" si="0"/>
        <v>7.0126651575203534</v>
      </c>
      <c r="D34" s="15">
        <v>266.95</v>
      </c>
      <c r="E34" s="7">
        <v>65</v>
      </c>
      <c r="F34" s="43">
        <f t="shared" si="1"/>
        <v>22.365121171917721</v>
      </c>
      <c r="H34" s="20"/>
      <c r="J34" s="20"/>
    </row>
    <row r="35" spans="1:10">
      <c r="A35" s="15">
        <v>266.60000000000002</v>
      </c>
      <c r="B35" s="7">
        <v>31</v>
      </c>
      <c r="C35" s="136">
        <f t="shared" si="0"/>
        <v>7.3662043257860761</v>
      </c>
      <c r="D35" s="15">
        <v>266.95999999999998</v>
      </c>
      <c r="E35" s="7">
        <v>66</v>
      </c>
      <c r="F35" s="43">
        <f t="shared" si="1"/>
        <v>22.883219361952811</v>
      </c>
      <c r="H35" s="20"/>
      <c r="J35" s="20"/>
    </row>
    <row r="36" spans="1:10">
      <c r="A36" s="15">
        <v>266.61</v>
      </c>
      <c r="B36" s="7">
        <v>32</v>
      </c>
      <c r="C36" s="136">
        <f t="shared" si="0"/>
        <v>7.7254927267855216</v>
      </c>
      <c r="D36" s="15">
        <v>266.97000000000003</v>
      </c>
      <c r="E36" s="7">
        <v>67</v>
      </c>
      <c r="F36" s="43">
        <f t="shared" si="1"/>
        <v>23.405257556759413</v>
      </c>
      <c r="H36" s="20"/>
      <c r="J36" s="20"/>
    </row>
    <row r="37" spans="1:10">
      <c r="A37" s="15">
        <v>266.62</v>
      </c>
      <c r="B37" s="7">
        <v>33</v>
      </c>
      <c r="C37" s="136">
        <f t="shared" si="0"/>
        <v>8.0904397931080663</v>
      </c>
      <c r="D37" s="15">
        <v>266.98</v>
      </c>
      <c r="E37" s="7">
        <v>68</v>
      </c>
      <c r="F37" s="43">
        <f t="shared" si="1"/>
        <v>23.931206241115053</v>
      </c>
      <c r="H37" s="20"/>
      <c r="J37" s="20"/>
    </row>
    <row r="38" spans="1:10">
      <c r="A38" s="15">
        <v>266.63</v>
      </c>
      <c r="B38" s="7">
        <v>34</v>
      </c>
      <c r="C38" s="136">
        <f t="shared" si="0"/>
        <v>8.4609591075331423</v>
      </c>
      <c r="D38" s="15">
        <v>266.99</v>
      </c>
      <c r="E38" s="7">
        <v>69</v>
      </c>
      <c r="F38" s="43">
        <f t="shared" si="1"/>
        <v>24.461036553345821</v>
      </c>
      <c r="H38" s="20"/>
      <c r="J38" s="20"/>
    </row>
    <row r="39" spans="1:10" ht="13.5" thickBot="1">
      <c r="A39" s="17">
        <v>266.64</v>
      </c>
      <c r="B39" s="44">
        <v>35</v>
      </c>
      <c r="C39" s="137">
        <f t="shared" si="0"/>
        <v>8.8369680954039591</v>
      </c>
      <c r="D39" s="15">
        <v>267</v>
      </c>
      <c r="E39" s="7">
        <v>70</v>
      </c>
      <c r="F39" s="43">
        <f t="shared" si="1"/>
        <v>24.994720261557234</v>
      </c>
      <c r="H39" s="20"/>
      <c r="J39" s="20"/>
    </row>
    <row r="40" spans="1:10">
      <c r="D40" s="15">
        <v>267.01</v>
      </c>
      <c r="E40" s="7">
        <v>71</v>
      </c>
      <c r="F40" s="43">
        <f t="shared" si="1"/>
        <v>25.532229741058053</v>
      </c>
    </row>
    <row r="41" spans="1:10">
      <c r="D41" s="15">
        <v>267.02</v>
      </c>
      <c r="E41" s="7">
        <v>72</v>
      </c>
      <c r="F41" s="43">
        <f t="shared" si="1"/>
        <v>26.073537952901134</v>
      </c>
    </row>
    <row r="42" spans="1:10">
      <c r="D42" s="15">
        <v>267.02999999999997</v>
      </c>
      <c r="E42" s="7">
        <v>73</v>
      </c>
      <c r="F42" s="43">
        <f t="shared" si="1"/>
        <v>26.618618423471315</v>
      </c>
    </row>
    <row r="43" spans="1:10">
      <c r="D43" s="15">
        <v>267.04000000000002</v>
      </c>
      <c r="E43" s="7">
        <v>74</v>
      </c>
      <c r="F43" s="43">
        <f t="shared" si="1"/>
        <v>27.167445225055449</v>
      </c>
    </row>
    <row r="44" spans="1:10">
      <c r="D44" s="15">
        <v>267.05</v>
      </c>
      <c r="E44" s="7">
        <v>75</v>
      </c>
      <c r="F44" s="43">
        <f t="shared" si="1"/>
        <v>27.719992957334739</v>
      </c>
    </row>
    <row r="45" spans="1:10">
      <c r="D45" s="15">
        <v>267.06</v>
      </c>
      <c r="E45" s="7">
        <v>76</v>
      </c>
      <c r="F45" s="43">
        <f t="shared" si="1"/>
        <v>28.27623672974379</v>
      </c>
    </row>
    <row r="46" spans="1:10">
      <c r="D46" s="15">
        <v>267.07</v>
      </c>
      <c r="E46" s="7">
        <v>77</v>
      </c>
      <c r="F46" s="43">
        <f t="shared" si="1"/>
        <v>28.836152144644895</v>
      </c>
    </row>
    <row r="47" spans="1:10">
      <c r="D47" s="15">
        <v>267.08</v>
      </c>
      <c r="E47" s="7">
        <v>78</v>
      </c>
      <c r="F47" s="43">
        <f t="shared" si="1"/>
        <v>29.399715281269717</v>
      </c>
    </row>
    <row r="48" spans="1:10">
      <c r="D48" s="15">
        <v>267.08999999999997</v>
      </c>
      <c r="E48" s="7">
        <v>79</v>
      </c>
      <c r="F48" s="43">
        <f t="shared" si="1"/>
        <v>29.966902680383999</v>
      </c>
    </row>
    <row r="49" spans="1:6" ht="13.5" thickBot="1">
      <c r="D49" s="17">
        <v>267.10000000000002</v>
      </c>
      <c r="E49" s="44">
        <v>80</v>
      </c>
      <c r="F49" s="45">
        <f t="shared" si="1"/>
        <v>30.53769132963394</v>
      </c>
    </row>
    <row r="50" spans="1:6">
      <c r="D50" s="5"/>
      <c r="E50" s="1"/>
      <c r="F50" s="144"/>
    </row>
    <row r="51" spans="1:6">
      <c r="D51" s="5"/>
      <c r="E51" s="1"/>
      <c r="F51" s="144"/>
    </row>
    <row r="52" spans="1:6" ht="27" customHeight="1" thickBot="1">
      <c r="A52" s="145" t="s">
        <v>77</v>
      </c>
    </row>
    <row r="53" spans="1:6" ht="27.75" thickBot="1">
      <c r="A53" s="118" t="s">
        <v>6</v>
      </c>
      <c r="B53" s="26" t="s">
        <v>1</v>
      </c>
      <c r="C53" s="24" t="s">
        <v>2</v>
      </c>
    </row>
    <row r="54" spans="1:6">
      <c r="A54" s="142">
        <v>267.10000000000002</v>
      </c>
      <c r="B54" s="139">
        <v>80</v>
      </c>
      <c r="C54" s="140">
        <v>10.965913739558243</v>
      </c>
    </row>
    <row r="55" spans="1:6">
      <c r="A55" s="15">
        <v>267</v>
      </c>
      <c r="B55" s="7">
        <v>70</v>
      </c>
      <c r="C55" s="43">
        <v>10.854581782633895</v>
      </c>
    </row>
    <row r="56" spans="1:6">
      <c r="A56" s="15">
        <v>266.89999999999998</v>
      </c>
      <c r="B56" s="7">
        <v>60</v>
      </c>
      <c r="C56" s="43">
        <v>10.742096034217111</v>
      </c>
    </row>
    <row r="57" spans="1:6">
      <c r="A57" s="15">
        <v>266.8</v>
      </c>
      <c r="B57" s="7">
        <v>50</v>
      </c>
      <c r="C57" s="43">
        <v>10.628419860957685</v>
      </c>
    </row>
    <row r="58" spans="1:6">
      <c r="A58" s="15">
        <v>266.7</v>
      </c>
      <c r="B58" s="7">
        <v>40</v>
      </c>
      <c r="C58" s="43">
        <v>10.513514648929497</v>
      </c>
    </row>
    <row r="59" spans="1:6">
      <c r="A59" s="15">
        <v>266.60000000000002</v>
      </c>
      <c r="B59" s="7">
        <v>30</v>
      </c>
      <c r="C59" s="43">
        <v>10.397339650396727</v>
      </c>
    </row>
    <row r="60" spans="1:6">
      <c r="A60" s="15">
        <v>266.5</v>
      </c>
      <c r="B60" s="7">
        <v>20</v>
      </c>
      <c r="C60" s="43">
        <v>10.279851814990685</v>
      </c>
    </row>
    <row r="61" spans="1:6">
      <c r="A61" s="15">
        <v>266.39999999999998</v>
      </c>
      <c r="B61" s="7">
        <v>10</v>
      </c>
      <c r="C61" s="43">
        <v>10.161005603316173</v>
      </c>
    </row>
    <row r="62" spans="1:6" ht="13.5" thickBot="1">
      <c r="A62" s="17">
        <v>266.3</v>
      </c>
      <c r="B62" s="44">
        <f>+$X$11*E62*($X$10*D62)^0.5</f>
        <v>0</v>
      </c>
      <c r="C62" s="45">
        <v>10.040752780697243</v>
      </c>
    </row>
    <row r="64" spans="1:6">
      <c r="A64" s="143" t="s">
        <v>72</v>
      </c>
    </row>
    <row r="65" spans="1:1">
      <c r="A65" s="134" t="s">
        <v>73</v>
      </c>
    </row>
    <row r="66" spans="1:1">
      <c r="A66" s="134" t="s">
        <v>74</v>
      </c>
    </row>
  </sheetData>
  <phoneticPr fontId="1" type="noConversion"/>
  <printOptions horizontalCentered="1"/>
  <pageMargins left="0.78740157480314965" right="0.78740157480314965" top="1.1599999999999999" bottom="0.91" header="0.51181102362204722" footer="0.51181102362204722"/>
  <pageSetup paperSize="9" orientation="portrait" r:id="rId1"/>
  <headerFooter alignWithMargins="0">
    <oddHeader xml:space="preserve">&amp;COprava výpustního zařízení v NPP Swamp
Hydrotechnické výpočty-&amp;"Arial,Tučné"PŘÍLOHA č.8&amp;"Arial,Obyčejné"     </oddHeader>
    <oddFooter>&amp;CStránka &amp;P z &amp;N&amp;RMV projekt spol. s r.o.</oddFooter>
  </headerFooter>
  <rowBreaks count="1" manualBreakCount="1">
    <brk id="49" max="16383" man="1"/>
  </rowBreaks>
  <legacyDrawing r:id="rId2"/>
  <oleObjects>
    <oleObject progId="opendocument.MathDocument.1" shapeId="1026" r:id="rId3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A1:AA35"/>
  <sheetViews>
    <sheetView workbookViewId="0">
      <selection activeCell="W11" sqref="W11:X11"/>
    </sheetView>
  </sheetViews>
  <sheetFormatPr defaultRowHeight="12.75"/>
  <cols>
    <col min="2" max="10" width="8.7109375" customWidth="1"/>
    <col min="12" max="12" width="6.140625" customWidth="1"/>
  </cols>
  <sheetData>
    <row r="1" spans="1:27" ht="15.75">
      <c r="A1" s="4" t="s">
        <v>41</v>
      </c>
    </row>
    <row r="2" spans="1:27" ht="13.5" thickBot="1">
      <c r="A2" s="3" t="s">
        <v>4</v>
      </c>
      <c r="B2" s="3"/>
      <c r="C2" s="3"/>
    </row>
    <row r="3" spans="1:27" s="82" customFormat="1" ht="19.5" customHeight="1" thickBot="1">
      <c r="A3" s="79" t="s">
        <v>5</v>
      </c>
      <c r="B3" s="80">
        <v>0.2</v>
      </c>
      <c r="C3" s="80">
        <v>0.3</v>
      </c>
      <c r="D3" s="80">
        <v>0.4</v>
      </c>
      <c r="E3" s="80">
        <v>0.5</v>
      </c>
      <c r="F3" s="80">
        <v>0.6</v>
      </c>
      <c r="G3" s="80">
        <v>0.7</v>
      </c>
      <c r="H3" s="80">
        <v>0.8</v>
      </c>
      <c r="I3" s="80">
        <v>0.9</v>
      </c>
      <c r="J3" s="81">
        <v>1</v>
      </c>
    </row>
    <row r="4" spans="1:27" ht="27.75" thickBot="1">
      <c r="A4" s="118" t="s">
        <v>6</v>
      </c>
      <c r="B4" s="151" t="s">
        <v>34</v>
      </c>
      <c r="C4" s="152"/>
      <c r="D4" s="152"/>
      <c r="E4" s="152"/>
      <c r="F4" s="152"/>
      <c r="G4" s="152"/>
      <c r="H4" s="152"/>
      <c r="I4" s="152"/>
      <c r="J4" s="153"/>
      <c r="K4" s="83" t="s">
        <v>15</v>
      </c>
      <c r="L4" s="83" t="s">
        <v>59</v>
      </c>
      <c r="M4" s="83" t="s">
        <v>61</v>
      </c>
      <c r="N4" s="104" t="s">
        <v>69</v>
      </c>
      <c r="O4" s="105" t="s">
        <v>68</v>
      </c>
      <c r="P4" s="105" t="s">
        <v>67</v>
      </c>
      <c r="Q4" s="105" t="s">
        <v>66</v>
      </c>
      <c r="R4" s="105" t="s">
        <v>65</v>
      </c>
      <c r="S4" s="105" t="s">
        <v>64</v>
      </c>
      <c r="T4" s="105" t="s">
        <v>63</v>
      </c>
      <c r="U4" s="106" t="s">
        <v>62</v>
      </c>
      <c r="W4" s="33" t="s">
        <v>60</v>
      </c>
      <c r="X4" s="29"/>
      <c r="AA4" s="28"/>
    </row>
    <row r="5" spans="1:27">
      <c r="A5" s="119">
        <v>267.10000000000002</v>
      </c>
      <c r="B5" s="120">
        <f t="shared" ref="B5:B34" si="0">+$X$10*N5*($X$9*L5)^0.5</f>
        <v>1.5521463184088098</v>
      </c>
      <c r="C5" s="120">
        <f t="shared" ref="C5:C34" si="1">+$X$10*O5*($X$9*L5)^0.5</f>
        <v>2.7938633731358582</v>
      </c>
      <c r="D5" s="120">
        <f t="shared" ref="D5:D34" si="2">+$X$10*P5*($X$9*L5)^0.5</f>
        <v>4.0976662805992579</v>
      </c>
      <c r="E5" s="120">
        <f t="shared" ref="E5:E34" si="3">+$X$10*Q5*($X$9*L5)^0.5</f>
        <v>5.4635550407990108</v>
      </c>
      <c r="F5" s="120">
        <f t="shared" ref="F5:F34" si="4">+$X$10*R5*($X$9*L5)^0.5</f>
        <v>6.8915296537351161</v>
      </c>
      <c r="G5" s="120">
        <f t="shared" ref="G5:G34" si="5">+$X$10*S5*($X$9*L5)^0.5</f>
        <v>8.1953325611985157</v>
      </c>
      <c r="H5" s="120">
        <f t="shared" ref="H5:H34" si="6">+$X$10*T5*($X$9*L5)^0.5</f>
        <v>9.4370496159255648</v>
      </c>
      <c r="I5" s="120">
        <f t="shared" ref="I5:I34" si="7">+$X$10*U5*($X$9*L5)^0.5</f>
        <v>10.430423259707203</v>
      </c>
      <c r="J5" s="121">
        <f t="shared" ref="J5:J34" si="8">+$X$10*M5*($X$9*L5)^0.5</f>
        <v>10.965913739558243</v>
      </c>
      <c r="K5" s="5">
        <f t="shared" ref="K5:K34" si="9">+$X$10*M5*($X$9*L5)^0.5</f>
        <v>10.965913739558243</v>
      </c>
      <c r="L5" s="84">
        <f t="shared" ref="L5:L26" si="10">A5-$A$34-$X$11</f>
        <v>4.9500000000000455</v>
      </c>
      <c r="M5" s="5">
        <f t="shared" ref="M5:M26" si="11">+($X$7/2)^2*3.14</f>
        <v>1.7662500000000001</v>
      </c>
      <c r="N5" s="107">
        <v>0.25</v>
      </c>
      <c r="O5" s="108">
        <v>0.45</v>
      </c>
      <c r="P5" s="108">
        <v>0.66</v>
      </c>
      <c r="Q5" s="108">
        <v>0.88</v>
      </c>
      <c r="R5" s="108">
        <v>1.1100000000000001</v>
      </c>
      <c r="S5" s="108">
        <v>1.32</v>
      </c>
      <c r="T5" s="108">
        <v>1.52</v>
      </c>
      <c r="U5" s="109">
        <v>1.68</v>
      </c>
      <c r="W5" s="33"/>
      <c r="X5" s="29"/>
      <c r="AA5" s="28"/>
    </row>
    <row r="6" spans="1:27">
      <c r="A6" s="116">
        <v>267</v>
      </c>
      <c r="B6" s="8">
        <f t="shared" si="0"/>
        <v>1.5363880796367859</v>
      </c>
      <c r="C6" s="8">
        <f t="shared" si="1"/>
        <v>2.7654985433462151</v>
      </c>
      <c r="D6" s="8">
        <f t="shared" si="2"/>
        <v>4.0560645302411151</v>
      </c>
      <c r="E6" s="8">
        <f t="shared" si="3"/>
        <v>5.4080860403214865</v>
      </c>
      <c r="F6" s="8">
        <f t="shared" si="4"/>
        <v>6.8215630735873303</v>
      </c>
      <c r="G6" s="8">
        <f t="shared" si="5"/>
        <v>8.1121290604822303</v>
      </c>
      <c r="H6" s="8">
        <f t="shared" si="6"/>
        <v>9.3412395241916588</v>
      </c>
      <c r="I6" s="8">
        <f t="shared" si="7"/>
        <v>10.324527895159202</v>
      </c>
      <c r="J6" s="16">
        <f t="shared" si="8"/>
        <v>10.854581782633895</v>
      </c>
      <c r="K6" s="5">
        <f t="shared" si="9"/>
        <v>10.854581782633895</v>
      </c>
      <c r="L6" s="84">
        <f t="shared" si="10"/>
        <v>4.8500000000000227</v>
      </c>
      <c r="M6" s="5">
        <f t="shared" si="11"/>
        <v>1.7662500000000001</v>
      </c>
      <c r="N6" s="107">
        <v>0.25</v>
      </c>
      <c r="O6" s="108">
        <v>0.45</v>
      </c>
      <c r="P6" s="108">
        <v>0.66</v>
      </c>
      <c r="Q6" s="108">
        <v>0.88</v>
      </c>
      <c r="R6" s="108">
        <v>1.1100000000000001</v>
      </c>
      <c r="S6" s="108">
        <v>1.32</v>
      </c>
      <c r="T6" s="108">
        <v>1.52</v>
      </c>
      <c r="U6" s="109">
        <v>1.68</v>
      </c>
      <c r="X6" s="29"/>
      <c r="AA6" s="30"/>
    </row>
    <row r="7" spans="1:27">
      <c r="A7" s="116">
        <v>266.8</v>
      </c>
      <c r="B7" s="8">
        <f t="shared" si="0"/>
        <v>1.5043764842119862</v>
      </c>
      <c r="C7" s="8">
        <f t="shared" si="1"/>
        <v>2.7078776715815756</v>
      </c>
      <c r="D7" s="8">
        <f t="shared" si="2"/>
        <v>3.9715539183196436</v>
      </c>
      <c r="E7" s="8">
        <f t="shared" si="3"/>
        <v>5.2954052244261911</v>
      </c>
      <c r="F7" s="8">
        <f t="shared" si="4"/>
        <v>6.6794315899012195</v>
      </c>
      <c r="G7" s="8">
        <f t="shared" si="5"/>
        <v>7.9431078366392871</v>
      </c>
      <c r="H7" s="8">
        <f t="shared" si="6"/>
        <v>9.1466090240088764</v>
      </c>
      <c r="I7" s="8">
        <f t="shared" si="7"/>
        <v>10.109409973904548</v>
      </c>
      <c r="J7" s="16">
        <f t="shared" si="8"/>
        <v>10.628419860957685</v>
      </c>
      <c r="K7" s="5">
        <f t="shared" si="9"/>
        <v>10.628419860957685</v>
      </c>
      <c r="L7" s="84">
        <f t="shared" si="10"/>
        <v>4.6500000000000341</v>
      </c>
      <c r="M7" s="5">
        <f t="shared" si="11"/>
        <v>1.7662500000000001</v>
      </c>
      <c r="N7" s="107">
        <v>0.25</v>
      </c>
      <c r="O7" s="108">
        <v>0.45</v>
      </c>
      <c r="P7" s="108">
        <v>0.66</v>
      </c>
      <c r="Q7" s="108">
        <v>0.88</v>
      </c>
      <c r="R7" s="108">
        <v>1.1100000000000001</v>
      </c>
      <c r="S7" s="108">
        <v>1.32</v>
      </c>
      <c r="T7" s="108">
        <v>1.52</v>
      </c>
      <c r="U7" s="109">
        <v>1.68</v>
      </c>
      <c r="W7" s="31" t="s">
        <v>28</v>
      </c>
      <c r="X7" s="37">
        <v>1.5</v>
      </c>
      <c r="AA7" s="28"/>
    </row>
    <row r="8" spans="1:27">
      <c r="A8" s="116">
        <v>266.60000000000002</v>
      </c>
      <c r="B8" s="8">
        <f t="shared" si="0"/>
        <v>1.471668740325085</v>
      </c>
      <c r="C8" s="8">
        <f t="shared" si="1"/>
        <v>2.6490037325851534</v>
      </c>
      <c r="D8" s="8">
        <f t="shared" si="2"/>
        <v>3.8852054744582243</v>
      </c>
      <c r="E8" s="8">
        <f t="shared" si="3"/>
        <v>5.1802739659442993</v>
      </c>
      <c r="F8" s="8">
        <f t="shared" si="4"/>
        <v>6.5342092070433777</v>
      </c>
      <c r="G8" s="8">
        <f t="shared" si="5"/>
        <v>7.7704109489164486</v>
      </c>
      <c r="H8" s="8">
        <f t="shared" si="6"/>
        <v>8.9477459411765174</v>
      </c>
      <c r="I8" s="8">
        <f t="shared" si="7"/>
        <v>9.8896139349845704</v>
      </c>
      <c r="J8" s="16">
        <f t="shared" si="8"/>
        <v>10.397339650396727</v>
      </c>
      <c r="K8" s="5">
        <f t="shared" si="9"/>
        <v>10.397339650396727</v>
      </c>
      <c r="L8" s="84">
        <f t="shared" si="10"/>
        <v>4.4500000000000455</v>
      </c>
      <c r="M8" s="5">
        <f t="shared" si="11"/>
        <v>1.7662500000000001</v>
      </c>
      <c r="N8" s="107">
        <v>0.25</v>
      </c>
      <c r="O8" s="108">
        <v>0.45</v>
      </c>
      <c r="P8" s="108">
        <v>0.66</v>
      </c>
      <c r="Q8" s="108">
        <v>0.88</v>
      </c>
      <c r="R8" s="108">
        <v>1.1100000000000001</v>
      </c>
      <c r="S8" s="108">
        <v>1.32</v>
      </c>
      <c r="T8" s="108">
        <v>1.52</v>
      </c>
      <c r="U8" s="109">
        <v>1.68</v>
      </c>
      <c r="W8" s="38" t="s">
        <v>29</v>
      </c>
      <c r="X8" s="32">
        <f>+($X$7/2)^2*3.14</f>
        <v>1.7662500000000001</v>
      </c>
      <c r="Y8" s="50" t="s">
        <v>35</v>
      </c>
      <c r="Z8" t="s">
        <v>36</v>
      </c>
    </row>
    <row r="9" spans="1:27">
      <c r="A9" s="116">
        <v>266.39999999999998</v>
      </c>
      <c r="B9" s="8">
        <f t="shared" si="0"/>
        <v>1.4382173536187079</v>
      </c>
      <c r="C9" s="8">
        <f t="shared" si="1"/>
        <v>2.5887912365136749</v>
      </c>
      <c r="D9" s="8">
        <f t="shared" si="2"/>
        <v>3.7968938135533894</v>
      </c>
      <c r="E9" s="8">
        <f t="shared" si="3"/>
        <v>5.0625250847378522</v>
      </c>
      <c r="F9" s="8">
        <f t="shared" si="4"/>
        <v>6.3856850500670639</v>
      </c>
      <c r="G9" s="8">
        <f t="shared" si="5"/>
        <v>7.5937876271067788</v>
      </c>
      <c r="H9" s="8">
        <f t="shared" si="6"/>
        <v>8.7443615100017453</v>
      </c>
      <c r="I9" s="8">
        <f t="shared" si="7"/>
        <v>9.6648206163177175</v>
      </c>
      <c r="J9" s="16">
        <f t="shared" si="8"/>
        <v>10.161005603316173</v>
      </c>
      <c r="K9" s="5">
        <f t="shared" si="9"/>
        <v>10.161005603316173</v>
      </c>
      <c r="L9" s="84">
        <f t="shared" si="10"/>
        <v>4.25</v>
      </c>
      <c r="M9" s="5">
        <f t="shared" si="11"/>
        <v>1.7662500000000001</v>
      </c>
      <c r="N9" s="107">
        <v>0.25</v>
      </c>
      <c r="O9" s="108">
        <v>0.45</v>
      </c>
      <c r="P9" s="108">
        <v>0.66</v>
      </c>
      <c r="Q9" s="108">
        <v>0.88</v>
      </c>
      <c r="R9" s="108">
        <v>1.1100000000000001</v>
      </c>
      <c r="S9" s="108">
        <v>1.32</v>
      </c>
      <c r="T9" s="108">
        <v>1.52</v>
      </c>
      <c r="U9" s="109">
        <v>1.68</v>
      </c>
      <c r="W9" s="38" t="s">
        <v>30</v>
      </c>
      <c r="X9" s="34">
        <v>19.62</v>
      </c>
      <c r="Y9" s="50" t="s">
        <v>39</v>
      </c>
      <c r="Z9" t="s">
        <v>40</v>
      </c>
    </row>
    <row r="10" spans="1:27" ht="16.5" thickBot="1">
      <c r="A10" s="116">
        <v>266.2</v>
      </c>
      <c r="B10" s="122">
        <f t="shared" si="0"/>
        <v>1.4039691703345931</v>
      </c>
      <c r="C10" s="122">
        <f t="shared" si="1"/>
        <v>2.5271445066022675</v>
      </c>
      <c r="D10" s="122">
        <f t="shared" si="2"/>
        <v>3.7064786096833258</v>
      </c>
      <c r="E10" s="122">
        <f t="shared" si="3"/>
        <v>4.9419714795777674</v>
      </c>
      <c r="F10" s="122">
        <f t="shared" si="4"/>
        <v>6.2336231162855933</v>
      </c>
      <c r="G10" s="122">
        <f t="shared" si="5"/>
        <v>7.4129572193666515</v>
      </c>
      <c r="H10" s="122">
        <f t="shared" si="6"/>
        <v>8.5361325556343264</v>
      </c>
      <c r="I10" s="122">
        <f t="shared" si="7"/>
        <v>9.4346728246484659</v>
      </c>
      <c r="J10" s="123">
        <f t="shared" si="8"/>
        <v>9.9190421884139006</v>
      </c>
      <c r="K10" s="5">
        <f t="shared" si="9"/>
        <v>9.9190421884139006</v>
      </c>
      <c r="L10" s="84">
        <f t="shared" si="10"/>
        <v>4.0500000000000114</v>
      </c>
      <c r="M10" s="5">
        <f t="shared" si="11"/>
        <v>1.7662500000000001</v>
      </c>
      <c r="N10" s="107">
        <v>0.25</v>
      </c>
      <c r="O10" s="108">
        <v>0.45</v>
      </c>
      <c r="P10" s="108">
        <v>0.66</v>
      </c>
      <c r="Q10" s="108">
        <v>0.88</v>
      </c>
      <c r="R10" s="108">
        <v>1.1100000000000001</v>
      </c>
      <c r="S10" s="108">
        <v>1.32</v>
      </c>
      <c r="T10" s="108">
        <v>1.52</v>
      </c>
      <c r="U10" s="109">
        <v>1.68</v>
      </c>
      <c r="W10" s="35" t="s">
        <v>31</v>
      </c>
      <c r="X10" s="36">
        <v>0.63</v>
      </c>
      <c r="Y10" s="35" t="s">
        <v>37</v>
      </c>
      <c r="Z10" t="s">
        <v>38</v>
      </c>
    </row>
    <row r="11" spans="1:27">
      <c r="A11" s="119">
        <v>266</v>
      </c>
      <c r="B11" s="120">
        <f t="shared" si="0"/>
        <v>1.3688643856313931</v>
      </c>
      <c r="C11" s="120">
        <f t="shared" si="1"/>
        <v>2.4639558941365078</v>
      </c>
      <c r="D11" s="120">
        <f t="shared" si="2"/>
        <v>3.6138019780668778</v>
      </c>
      <c r="E11" s="120">
        <f t="shared" si="3"/>
        <v>4.818402637422504</v>
      </c>
      <c r="F11" s="120">
        <f t="shared" si="4"/>
        <v>6.0777578722033851</v>
      </c>
      <c r="G11" s="120">
        <f t="shared" si="5"/>
        <v>7.2276039561337555</v>
      </c>
      <c r="H11" s="120">
        <f t="shared" si="6"/>
        <v>8.3226954646388691</v>
      </c>
      <c r="I11" s="120">
        <f t="shared" si="7"/>
        <v>9.1987686714429611</v>
      </c>
      <c r="J11" s="121">
        <f t="shared" si="8"/>
        <v>9.6710268844857925</v>
      </c>
      <c r="K11" s="5">
        <f t="shared" si="9"/>
        <v>9.6710268844857925</v>
      </c>
      <c r="L11" s="84">
        <f t="shared" si="10"/>
        <v>3.8500000000000227</v>
      </c>
      <c r="M11" s="5">
        <f t="shared" si="11"/>
        <v>1.7662500000000001</v>
      </c>
      <c r="N11" s="107">
        <v>0.25</v>
      </c>
      <c r="O11" s="108">
        <v>0.45</v>
      </c>
      <c r="P11" s="108">
        <v>0.66</v>
      </c>
      <c r="Q11" s="108">
        <v>0.88</v>
      </c>
      <c r="R11" s="108">
        <v>1.1100000000000001</v>
      </c>
      <c r="S11" s="108">
        <v>1.32</v>
      </c>
      <c r="T11" s="108">
        <v>1.52</v>
      </c>
      <c r="U11" s="109">
        <v>1.68</v>
      </c>
      <c r="W11" s="85" t="s">
        <v>51</v>
      </c>
      <c r="X11" s="36">
        <v>0.75</v>
      </c>
    </row>
    <row r="12" spans="1:27" ht="15.75">
      <c r="A12" s="116">
        <v>265.8</v>
      </c>
      <c r="B12" s="8">
        <f t="shared" si="0"/>
        <v>1.3328353166276834</v>
      </c>
      <c r="C12" s="8">
        <f t="shared" si="1"/>
        <v>2.3991035699298302</v>
      </c>
      <c r="D12" s="8">
        <f t="shared" si="2"/>
        <v>3.5186852358970837</v>
      </c>
      <c r="E12" s="8">
        <f t="shared" si="3"/>
        <v>4.6915803145294452</v>
      </c>
      <c r="F12" s="8">
        <f t="shared" si="4"/>
        <v>5.9177888058269144</v>
      </c>
      <c r="G12" s="8">
        <f t="shared" si="5"/>
        <v>7.0373704717941674</v>
      </c>
      <c r="H12" s="8">
        <f t="shared" si="6"/>
        <v>8.1036387250963138</v>
      </c>
      <c r="I12" s="8">
        <f t="shared" si="7"/>
        <v>8.9566533277380316</v>
      </c>
      <c r="J12" s="16">
        <f t="shared" si="8"/>
        <v>9.4164815119745846</v>
      </c>
      <c r="K12" s="5">
        <f t="shared" si="9"/>
        <v>9.4164815119745846</v>
      </c>
      <c r="L12" s="84">
        <f t="shared" si="10"/>
        <v>3.6500000000000341</v>
      </c>
      <c r="M12" s="5">
        <f t="shared" si="11"/>
        <v>1.7662500000000001</v>
      </c>
      <c r="N12" s="107">
        <v>0.25</v>
      </c>
      <c r="O12" s="108">
        <v>0.45</v>
      </c>
      <c r="P12" s="108">
        <v>0.66</v>
      </c>
      <c r="Q12" s="108">
        <v>0.88</v>
      </c>
      <c r="R12" s="108">
        <v>1.1100000000000001</v>
      </c>
      <c r="S12" s="108">
        <v>1.32</v>
      </c>
      <c r="T12" s="108">
        <v>1.52</v>
      </c>
      <c r="U12" s="109">
        <v>1.68</v>
      </c>
      <c r="W12" s="85" t="s">
        <v>52</v>
      </c>
      <c r="X12" s="86">
        <v>0</v>
      </c>
    </row>
    <row r="13" spans="1:27" ht="15.75">
      <c r="A13" s="116">
        <v>265.60000000000002</v>
      </c>
      <c r="B13" s="8">
        <f t="shared" si="0"/>
        <v>1.2958048681225203</v>
      </c>
      <c r="C13" s="8">
        <f t="shared" si="1"/>
        <v>2.3324487626205368</v>
      </c>
      <c r="D13" s="8">
        <f t="shared" si="2"/>
        <v>3.4209248518434539</v>
      </c>
      <c r="E13" s="8">
        <f t="shared" si="3"/>
        <v>4.5612331357912712</v>
      </c>
      <c r="F13" s="8">
        <f t="shared" si="4"/>
        <v>5.7533736144639906</v>
      </c>
      <c r="G13" s="8">
        <f t="shared" si="5"/>
        <v>6.8418497036869077</v>
      </c>
      <c r="H13" s="8">
        <f t="shared" si="6"/>
        <v>7.8784935981849236</v>
      </c>
      <c r="I13" s="8">
        <f t="shared" si="7"/>
        <v>8.7078087137833364</v>
      </c>
      <c r="J13" s="16">
        <f t="shared" si="8"/>
        <v>9.1548613932856071</v>
      </c>
      <c r="K13" s="5">
        <f t="shared" si="9"/>
        <v>9.1548613932856071</v>
      </c>
      <c r="L13" s="84">
        <f t="shared" si="10"/>
        <v>3.4500000000000455</v>
      </c>
      <c r="M13" s="5">
        <f t="shared" si="11"/>
        <v>1.7662500000000001</v>
      </c>
      <c r="N13" s="107">
        <v>0.25</v>
      </c>
      <c r="O13" s="108">
        <v>0.45</v>
      </c>
      <c r="P13" s="108">
        <v>0.66</v>
      </c>
      <c r="Q13" s="108">
        <v>0.88</v>
      </c>
      <c r="R13" s="108">
        <v>1.1100000000000001</v>
      </c>
      <c r="S13" s="108">
        <v>1.32</v>
      </c>
      <c r="T13" s="108">
        <v>1.52</v>
      </c>
      <c r="U13" s="109">
        <v>1.68</v>
      </c>
      <c r="W13" s="85" t="s">
        <v>53</v>
      </c>
      <c r="X13" s="86">
        <v>0</v>
      </c>
    </row>
    <row r="14" spans="1:27">
      <c r="A14" s="116">
        <v>265.39999999999998</v>
      </c>
      <c r="B14" s="8">
        <f t="shared" si="0"/>
        <v>1.2576845913224826</v>
      </c>
      <c r="C14" s="8">
        <f t="shared" si="1"/>
        <v>2.2638322643804689</v>
      </c>
      <c r="D14" s="8">
        <f t="shared" si="2"/>
        <v>3.3202873210913539</v>
      </c>
      <c r="E14" s="8">
        <f t="shared" si="3"/>
        <v>4.4270497614551392</v>
      </c>
      <c r="F14" s="8">
        <f t="shared" si="4"/>
        <v>5.5841195854718233</v>
      </c>
      <c r="G14" s="8">
        <f t="shared" si="5"/>
        <v>6.6405746421827079</v>
      </c>
      <c r="H14" s="8">
        <f t="shared" si="6"/>
        <v>7.6467223152406945</v>
      </c>
      <c r="I14" s="8">
        <f t="shared" si="7"/>
        <v>8.4516404536870837</v>
      </c>
      <c r="J14" s="16">
        <f t="shared" si="8"/>
        <v>8.8855416376933416</v>
      </c>
      <c r="K14" s="5">
        <f t="shared" si="9"/>
        <v>8.8855416376933416</v>
      </c>
      <c r="L14" s="84">
        <f t="shared" si="10"/>
        <v>3.25</v>
      </c>
      <c r="M14" s="5">
        <f t="shared" si="11"/>
        <v>1.7662500000000001</v>
      </c>
      <c r="N14" s="107">
        <v>0.25</v>
      </c>
      <c r="O14" s="108">
        <v>0.45</v>
      </c>
      <c r="P14" s="108">
        <v>0.66</v>
      </c>
      <c r="Q14" s="108">
        <v>0.88</v>
      </c>
      <c r="R14" s="108">
        <v>1.1100000000000001</v>
      </c>
      <c r="S14" s="108">
        <v>1.32</v>
      </c>
      <c r="T14" s="108">
        <v>1.52</v>
      </c>
      <c r="U14" s="109">
        <v>1.68</v>
      </c>
      <c r="W14" s="85" t="s">
        <v>54</v>
      </c>
      <c r="X14" s="87">
        <v>9.81</v>
      </c>
    </row>
    <row r="15" spans="1:27" ht="13.5" thickBot="1">
      <c r="A15" s="117">
        <v>265.2</v>
      </c>
      <c r="B15" s="18">
        <f t="shared" si="0"/>
        <v>1.2183721952876327</v>
      </c>
      <c r="C15" s="18">
        <f t="shared" si="1"/>
        <v>2.1930699515177392</v>
      </c>
      <c r="D15" s="18">
        <f t="shared" si="2"/>
        <v>3.2165025955593505</v>
      </c>
      <c r="E15" s="18">
        <f t="shared" si="3"/>
        <v>4.288670127412467</v>
      </c>
      <c r="F15" s="18">
        <f t="shared" si="4"/>
        <v>5.4095725470770901</v>
      </c>
      <c r="G15" s="18">
        <f t="shared" si="5"/>
        <v>6.4330051911187009</v>
      </c>
      <c r="H15" s="18">
        <f t="shared" si="6"/>
        <v>7.407702947348807</v>
      </c>
      <c r="I15" s="18">
        <f t="shared" si="7"/>
        <v>8.187461152332892</v>
      </c>
      <c r="J15" s="19">
        <f t="shared" si="8"/>
        <v>8.6077995597071268</v>
      </c>
      <c r="K15" s="5">
        <f t="shared" si="9"/>
        <v>8.6077995597071268</v>
      </c>
      <c r="L15" s="84">
        <f t="shared" si="10"/>
        <v>3.0500000000000114</v>
      </c>
      <c r="M15" s="5">
        <f t="shared" si="11"/>
        <v>1.7662500000000001</v>
      </c>
      <c r="N15" s="107">
        <v>0.25</v>
      </c>
      <c r="O15" s="108">
        <v>0.45</v>
      </c>
      <c r="P15" s="108">
        <v>0.66</v>
      </c>
      <c r="Q15" s="108">
        <v>0.88</v>
      </c>
      <c r="R15" s="108">
        <v>1.1100000000000001</v>
      </c>
      <c r="S15" s="108">
        <v>1.32</v>
      </c>
      <c r="T15" s="108">
        <v>1.52</v>
      </c>
      <c r="U15" s="109">
        <v>1.68</v>
      </c>
    </row>
    <row r="16" spans="1:27">
      <c r="A16" s="116">
        <v>265</v>
      </c>
      <c r="B16" s="124">
        <f t="shared" si="0"/>
        <v>1.1777483098056269</v>
      </c>
      <c r="C16" s="124">
        <f t="shared" si="1"/>
        <v>2.1199469576501286</v>
      </c>
      <c r="D16" s="124">
        <f t="shared" si="2"/>
        <v>3.1092555378868552</v>
      </c>
      <c r="E16" s="124">
        <f t="shared" si="3"/>
        <v>4.1456740505158072</v>
      </c>
      <c r="F16" s="124">
        <f t="shared" si="4"/>
        <v>5.2292024955369838</v>
      </c>
      <c r="G16" s="124">
        <f t="shared" si="5"/>
        <v>6.2185110757737103</v>
      </c>
      <c r="H16" s="124">
        <f t="shared" si="6"/>
        <v>7.1607097236182122</v>
      </c>
      <c r="I16" s="124">
        <f t="shared" si="7"/>
        <v>7.9144686418938131</v>
      </c>
      <c r="J16" s="125">
        <f t="shared" si="8"/>
        <v>8.3207918087767556</v>
      </c>
      <c r="K16" s="5">
        <f t="shared" si="9"/>
        <v>8.3207918087767556</v>
      </c>
      <c r="L16" s="84">
        <f t="shared" si="10"/>
        <v>2.8500000000000227</v>
      </c>
      <c r="M16" s="5">
        <f t="shared" si="11"/>
        <v>1.7662500000000001</v>
      </c>
      <c r="N16" s="107">
        <v>0.25</v>
      </c>
      <c r="O16" s="108">
        <v>0.45</v>
      </c>
      <c r="P16" s="108">
        <v>0.66</v>
      </c>
      <c r="Q16" s="108">
        <v>0.88</v>
      </c>
      <c r="R16" s="108">
        <v>1.1100000000000001</v>
      </c>
      <c r="S16" s="108">
        <v>1.32</v>
      </c>
      <c r="T16" s="108">
        <v>1.52</v>
      </c>
      <c r="U16" s="109">
        <v>1.68</v>
      </c>
      <c r="W16" s="88" t="s">
        <v>55</v>
      </c>
      <c r="X16" s="89">
        <v>0.75</v>
      </c>
      <c r="Y16" s="89"/>
      <c r="Z16" s="89"/>
      <c r="AA16" s="90"/>
    </row>
    <row r="17" spans="1:27" ht="13.5" thickBot="1">
      <c r="A17" s="116">
        <v>264.8</v>
      </c>
      <c r="B17" s="8">
        <f t="shared" si="0"/>
        <v>1.1356722045775429</v>
      </c>
      <c r="C17" s="8">
        <f t="shared" si="1"/>
        <v>2.0442099682395778</v>
      </c>
      <c r="D17" s="8">
        <f t="shared" si="2"/>
        <v>2.9981746200847135</v>
      </c>
      <c r="E17" s="8">
        <f t="shared" si="3"/>
        <v>3.9975661601129513</v>
      </c>
      <c r="F17" s="8">
        <f t="shared" si="4"/>
        <v>5.0423845883242908</v>
      </c>
      <c r="G17" s="8">
        <f t="shared" si="5"/>
        <v>5.9963492401694269</v>
      </c>
      <c r="H17" s="8">
        <f t="shared" si="6"/>
        <v>6.9048870038314609</v>
      </c>
      <c r="I17" s="8">
        <f t="shared" si="7"/>
        <v>7.631717214761089</v>
      </c>
      <c r="J17" s="16">
        <f t="shared" si="8"/>
        <v>8.0235241253403426</v>
      </c>
      <c r="K17" s="5">
        <f t="shared" si="9"/>
        <v>8.0235241253403426</v>
      </c>
      <c r="L17" s="84">
        <f t="shared" si="10"/>
        <v>2.6500000000000341</v>
      </c>
      <c r="M17" s="5">
        <f t="shared" si="11"/>
        <v>1.7662500000000001</v>
      </c>
      <c r="N17" s="107">
        <v>0.25</v>
      </c>
      <c r="O17" s="108">
        <v>0.45</v>
      </c>
      <c r="P17" s="108">
        <v>0.66</v>
      </c>
      <c r="Q17" s="108">
        <v>0.88</v>
      </c>
      <c r="R17" s="108">
        <v>1.1100000000000001</v>
      </c>
      <c r="S17" s="108">
        <v>1.32</v>
      </c>
      <c r="T17" s="108">
        <v>1.52</v>
      </c>
      <c r="U17" s="109">
        <v>1.68</v>
      </c>
      <c r="W17" s="91" t="s">
        <v>56</v>
      </c>
      <c r="X17" s="92" t="s">
        <v>8</v>
      </c>
      <c r="Y17" s="92" t="s">
        <v>57</v>
      </c>
      <c r="Z17" s="92" t="s">
        <v>58</v>
      </c>
      <c r="AA17" s="93" t="s">
        <v>9</v>
      </c>
    </row>
    <row r="18" spans="1:27">
      <c r="A18" s="116">
        <v>264.60000000000002</v>
      </c>
      <c r="B18" s="8">
        <f t="shared" si="0"/>
        <v>1.0919760213713587</v>
      </c>
      <c r="C18" s="8">
        <f t="shared" si="1"/>
        <v>1.9655568384684461</v>
      </c>
      <c r="D18" s="8">
        <f t="shared" si="2"/>
        <v>2.8828166964203872</v>
      </c>
      <c r="E18" s="8">
        <f t="shared" si="3"/>
        <v>3.8437555952271834</v>
      </c>
      <c r="F18" s="8">
        <f t="shared" si="4"/>
        <v>4.8483735348888333</v>
      </c>
      <c r="G18" s="8">
        <f t="shared" si="5"/>
        <v>5.7656333928407744</v>
      </c>
      <c r="H18" s="8">
        <f t="shared" si="6"/>
        <v>6.6392142099378617</v>
      </c>
      <c r="I18" s="8">
        <f t="shared" si="7"/>
        <v>7.3380788636155314</v>
      </c>
      <c r="J18" s="16">
        <f t="shared" si="8"/>
        <v>7.7148105909886517</v>
      </c>
      <c r="K18" s="5">
        <f t="shared" si="9"/>
        <v>7.7148105909886517</v>
      </c>
      <c r="L18" s="84">
        <f t="shared" si="10"/>
        <v>2.4500000000000455</v>
      </c>
      <c r="M18" s="5">
        <f t="shared" si="11"/>
        <v>1.7662500000000001</v>
      </c>
      <c r="N18" s="107">
        <v>0.25</v>
      </c>
      <c r="O18" s="108">
        <v>0.45</v>
      </c>
      <c r="P18" s="108">
        <v>0.66</v>
      </c>
      <c r="Q18" s="108">
        <v>0.88</v>
      </c>
      <c r="R18" s="108">
        <v>1.1100000000000001</v>
      </c>
      <c r="S18" s="108">
        <v>1.32</v>
      </c>
      <c r="T18" s="108">
        <v>1.52</v>
      </c>
      <c r="U18" s="109">
        <v>1.68</v>
      </c>
      <c r="W18" s="94">
        <v>20</v>
      </c>
      <c r="X18" s="95">
        <v>0.3</v>
      </c>
      <c r="Y18" s="95">
        <v>0.52160356012590681</v>
      </c>
      <c r="Z18" s="95">
        <v>0.27</v>
      </c>
      <c r="AA18" s="96">
        <v>0.25160356012590679</v>
      </c>
    </row>
    <row r="19" spans="1:27">
      <c r="A19" s="116">
        <v>264.39999999999998</v>
      </c>
      <c r="B19" s="8">
        <f t="shared" si="0"/>
        <v>1.0464568343940424</v>
      </c>
      <c r="C19" s="8">
        <f t="shared" si="1"/>
        <v>1.8836223019092764</v>
      </c>
      <c r="D19" s="8">
        <f t="shared" si="2"/>
        <v>2.7626460428002719</v>
      </c>
      <c r="E19" s="8">
        <f t="shared" si="3"/>
        <v>3.6835280570670292</v>
      </c>
      <c r="F19" s="8">
        <f t="shared" si="4"/>
        <v>4.6462683447095481</v>
      </c>
      <c r="G19" s="8">
        <f t="shared" si="5"/>
        <v>5.5252920856005439</v>
      </c>
      <c r="H19" s="8">
        <f t="shared" si="6"/>
        <v>6.3624575531157772</v>
      </c>
      <c r="I19" s="8">
        <f t="shared" si="7"/>
        <v>7.0321899271279644</v>
      </c>
      <c r="J19" s="16">
        <f t="shared" si="8"/>
        <v>7.3932175349939104</v>
      </c>
      <c r="K19" s="5">
        <f t="shared" si="9"/>
        <v>7.3932175349939104</v>
      </c>
      <c r="L19" s="84">
        <f t="shared" si="10"/>
        <v>2.25</v>
      </c>
      <c r="M19" s="5">
        <f t="shared" si="11"/>
        <v>1.7662500000000001</v>
      </c>
      <c r="N19" s="107">
        <v>0.25</v>
      </c>
      <c r="O19" s="108">
        <v>0.45</v>
      </c>
      <c r="P19" s="108">
        <v>0.66</v>
      </c>
      <c r="Q19" s="108">
        <v>0.88</v>
      </c>
      <c r="R19" s="108">
        <v>1.1100000000000001</v>
      </c>
      <c r="S19" s="108">
        <v>1.32</v>
      </c>
      <c r="T19" s="108">
        <v>1.52</v>
      </c>
      <c r="U19" s="109">
        <v>1.68</v>
      </c>
      <c r="W19" s="97">
        <v>30</v>
      </c>
      <c r="X19" s="98">
        <v>0.45</v>
      </c>
      <c r="Y19" s="98">
        <v>0.65209470790916746</v>
      </c>
      <c r="Z19" s="98">
        <v>0.20621590627301281</v>
      </c>
      <c r="AA19" s="99">
        <v>0.44587880163615468</v>
      </c>
    </row>
    <row r="20" spans="1:27" ht="13.5" thickBot="1">
      <c r="A20" s="116">
        <v>264.2</v>
      </c>
      <c r="B20" s="122">
        <f t="shared" si="0"/>
        <v>0.99886544701977031</v>
      </c>
      <c r="C20" s="122">
        <f t="shared" si="1"/>
        <v>1.7979578046355866</v>
      </c>
      <c r="D20" s="122">
        <f t="shared" si="2"/>
        <v>2.6370047801321936</v>
      </c>
      <c r="E20" s="122">
        <f t="shared" si="3"/>
        <v>3.5160063735095917</v>
      </c>
      <c r="F20" s="122">
        <f t="shared" si="4"/>
        <v>4.4349625847677805</v>
      </c>
      <c r="G20" s="122">
        <f t="shared" si="5"/>
        <v>5.2740095602643873</v>
      </c>
      <c r="H20" s="122">
        <f t="shared" si="6"/>
        <v>6.0731019178802033</v>
      </c>
      <c r="I20" s="122">
        <f t="shared" si="7"/>
        <v>6.712375803972856</v>
      </c>
      <c r="J20" s="123">
        <f t="shared" si="8"/>
        <v>7.0569843831946786</v>
      </c>
      <c r="K20" s="5">
        <f t="shared" si="9"/>
        <v>7.0569843831946786</v>
      </c>
      <c r="L20" s="84">
        <f t="shared" si="10"/>
        <v>2.0500000000000114</v>
      </c>
      <c r="M20" s="5">
        <f t="shared" si="11"/>
        <v>1.7662500000000001</v>
      </c>
      <c r="N20" s="107">
        <v>0.25</v>
      </c>
      <c r="O20" s="108">
        <v>0.45</v>
      </c>
      <c r="P20" s="108">
        <v>0.66</v>
      </c>
      <c r="Q20" s="108">
        <v>0.88</v>
      </c>
      <c r="R20" s="108">
        <v>1.1100000000000001</v>
      </c>
      <c r="S20" s="108">
        <v>1.32</v>
      </c>
      <c r="T20" s="108">
        <v>1.52</v>
      </c>
      <c r="U20" s="109">
        <v>1.68</v>
      </c>
      <c r="W20" s="97">
        <v>40</v>
      </c>
      <c r="X20" s="98">
        <v>0.6</v>
      </c>
      <c r="Y20" s="98">
        <v>0.77030910337756819</v>
      </c>
      <c r="Z20" s="98">
        <v>0.11022703842524302</v>
      </c>
      <c r="AA20" s="99">
        <v>0.66008206495232513</v>
      </c>
    </row>
    <row r="21" spans="1:27">
      <c r="A21" s="119">
        <v>264</v>
      </c>
      <c r="B21" s="120">
        <f t="shared" si="0"/>
        <v>0.94889011811168689</v>
      </c>
      <c r="C21" s="120">
        <f t="shared" si="1"/>
        <v>1.7080022126010366</v>
      </c>
      <c r="D21" s="120">
        <f t="shared" si="2"/>
        <v>2.5050699118148536</v>
      </c>
      <c r="E21" s="120">
        <f t="shared" si="3"/>
        <v>3.340093215753138</v>
      </c>
      <c r="F21" s="120">
        <f t="shared" si="4"/>
        <v>4.2130721244158904</v>
      </c>
      <c r="G21" s="120">
        <f t="shared" si="5"/>
        <v>5.0101398236297072</v>
      </c>
      <c r="H21" s="120">
        <f t="shared" si="6"/>
        <v>5.769251918119056</v>
      </c>
      <c r="I21" s="120">
        <f t="shared" si="7"/>
        <v>6.3765415937105363</v>
      </c>
      <c r="J21" s="121">
        <f t="shared" si="8"/>
        <v>6.7039086844590692</v>
      </c>
      <c r="K21" s="5">
        <f t="shared" si="9"/>
        <v>6.7039086844590692</v>
      </c>
      <c r="L21" s="84">
        <f t="shared" si="10"/>
        <v>1.8500000000000227</v>
      </c>
      <c r="M21" s="5">
        <f t="shared" si="11"/>
        <v>1.7662500000000001</v>
      </c>
      <c r="N21" s="107">
        <v>0.25</v>
      </c>
      <c r="O21" s="108">
        <v>0.45</v>
      </c>
      <c r="P21" s="108">
        <v>0.66</v>
      </c>
      <c r="Q21" s="108">
        <v>0.88</v>
      </c>
      <c r="R21" s="108">
        <v>1.1100000000000001</v>
      </c>
      <c r="S21" s="108">
        <v>1.32</v>
      </c>
      <c r="T21" s="108">
        <v>1.52</v>
      </c>
      <c r="U21" s="109">
        <v>1.68</v>
      </c>
      <c r="W21" s="97">
        <v>50</v>
      </c>
      <c r="X21" s="98">
        <v>0.75</v>
      </c>
      <c r="Y21" s="98">
        <v>0.88357293382212931</v>
      </c>
      <c r="Z21" s="98">
        <v>0</v>
      </c>
      <c r="AA21" s="99">
        <v>0.88357293382212931</v>
      </c>
    </row>
    <row r="22" spans="1:27">
      <c r="A22" s="116">
        <v>263.8</v>
      </c>
      <c r="B22" s="8">
        <f t="shared" si="0"/>
        <v>0.89613209475501798</v>
      </c>
      <c r="C22" s="8">
        <f t="shared" si="1"/>
        <v>1.6130377705590326</v>
      </c>
      <c r="D22" s="8">
        <f t="shared" si="2"/>
        <v>2.3657887301532474</v>
      </c>
      <c r="E22" s="8">
        <f t="shared" si="3"/>
        <v>3.1543849735376637</v>
      </c>
      <c r="F22" s="8">
        <f t="shared" si="4"/>
        <v>3.9788265007122803</v>
      </c>
      <c r="G22" s="8">
        <f t="shared" si="5"/>
        <v>4.7315774603064948</v>
      </c>
      <c r="H22" s="8">
        <f t="shared" si="6"/>
        <v>5.4484831361105099</v>
      </c>
      <c r="I22" s="8">
        <f t="shared" si="7"/>
        <v>6.022007676753721</v>
      </c>
      <c r="J22" s="16">
        <f t="shared" si="8"/>
        <v>6.3311732494442037</v>
      </c>
      <c r="K22" s="5">
        <f t="shared" si="9"/>
        <v>6.3311732494442037</v>
      </c>
      <c r="L22" s="84">
        <f t="shared" si="10"/>
        <v>1.6500000000000341</v>
      </c>
      <c r="M22" s="5">
        <f t="shared" si="11"/>
        <v>1.7662500000000001</v>
      </c>
      <c r="N22" s="107">
        <v>0.25</v>
      </c>
      <c r="O22" s="108">
        <v>0.45</v>
      </c>
      <c r="P22" s="108">
        <v>0.66</v>
      </c>
      <c r="Q22" s="108">
        <v>0.88</v>
      </c>
      <c r="R22" s="108">
        <v>1.1100000000000001</v>
      </c>
      <c r="S22" s="108">
        <v>1.32</v>
      </c>
      <c r="T22" s="108">
        <v>1.52</v>
      </c>
      <c r="U22" s="109">
        <v>1.68</v>
      </c>
      <c r="W22" s="97">
        <v>60</v>
      </c>
      <c r="X22" s="98">
        <v>0.9</v>
      </c>
      <c r="Y22" s="98">
        <v>0.99683676426669043</v>
      </c>
      <c r="Z22" s="98">
        <v>-0.11022703842524303</v>
      </c>
      <c r="AA22" s="99">
        <v>1.1070638026919335</v>
      </c>
    </row>
    <row r="23" spans="1:27">
      <c r="A23" s="116">
        <v>263.60000000000002</v>
      </c>
      <c r="B23" s="8">
        <f t="shared" si="0"/>
        <v>0.84006726293197631</v>
      </c>
      <c r="C23" s="8">
        <f t="shared" si="1"/>
        <v>1.5121210732775576</v>
      </c>
      <c r="D23" s="8">
        <f t="shared" si="2"/>
        <v>2.2177775741404178</v>
      </c>
      <c r="E23" s="8">
        <f t="shared" si="3"/>
        <v>2.9570367655205567</v>
      </c>
      <c r="F23" s="8">
        <f t="shared" si="4"/>
        <v>3.7298986474179752</v>
      </c>
      <c r="G23" s="8">
        <f t="shared" si="5"/>
        <v>4.4355551482808355</v>
      </c>
      <c r="H23" s="8">
        <f t="shared" si="6"/>
        <v>5.1076089586264164</v>
      </c>
      <c r="I23" s="8">
        <f t="shared" si="7"/>
        <v>5.6452520069028811</v>
      </c>
      <c r="J23" s="16">
        <f t="shared" si="8"/>
        <v>5.9350752126144135</v>
      </c>
      <c r="K23" s="5">
        <f t="shared" si="9"/>
        <v>5.9350752126144135</v>
      </c>
      <c r="L23" s="84">
        <f t="shared" si="10"/>
        <v>1.4500000000000455</v>
      </c>
      <c r="M23" s="5">
        <f t="shared" si="11"/>
        <v>1.7662500000000001</v>
      </c>
      <c r="N23" s="107">
        <v>0.25</v>
      </c>
      <c r="O23" s="108">
        <v>0.45</v>
      </c>
      <c r="P23" s="108">
        <v>0.66</v>
      </c>
      <c r="Q23" s="108">
        <v>0.88</v>
      </c>
      <c r="R23" s="108">
        <v>1.1100000000000001</v>
      </c>
      <c r="S23" s="108">
        <v>1.32</v>
      </c>
      <c r="T23" s="108">
        <v>1.52</v>
      </c>
      <c r="U23" s="109">
        <v>1.68</v>
      </c>
      <c r="W23" s="97">
        <v>70</v>
      </c>
      <c r="X23" s="98">
        <v>1.05</v>
      </c>
      <c r="Y23" s="98">
        <v>1.1150511597350914</v>
      </c>
      <c r="Z23" s="98">
        <v>-0.20621590627301287</v>
      </c>
      <c r="AA23" s="99">
        <v>1.3212670660081043</v>
      </c>
    </row>
    <row r="24" spans="1:27">
      <c r="A24" s="116">
        <v>263.39999999999998</v>
      </c>
      <c r="B24" s="8">
        <f t="shared" si="0"/>
        <v>0.77998287240810615</v>
      </c>
      <c r="C24" s="8">
        <f t="shared" si="1"/>
        <v>1.4039691703345913</v>
      </c>
      <c r="D24" s="8">
        <f t="shared" si="2"/>
        <v>2.0591547831574002</v>
      </c>
      <c r="E24" s="8">
        <f t="shared" si="3"/>
        <v>2.7455397108765336</v>
      </c>
      <c r="F24" s="8">
        <f t="shared" si="4"/>
        <v>3.4631239534919915</v>
      </c>
      <c r="G24" s="8">
        <f t="shared" si="5"/>
        <v>4.1183095663148004</v>
      </c>
      <c r="H24" s="8">
        <f t="shared" si="6"/>
        <v>4.742295864241286</v>
      </c>
      <c r="I24" s="8">
        <f t="shared" si="7"/>
        <v>5.2414849025824735</v>
      </c>
      <c r="J24" s="16">
        <f t="shared" si="8"/>
        <v>5.5105789935632714</v>
      </c>
      <c r="K24" s="5">
        <f t="shared" si="9"/>
        <v>5.5105789935632714</v>
      </c>
      <c r="L24" s="84">
        <f t="shared" si="10"/>
        <v>1.25</v>
      </c>
      <c r="M24" s="5">
        <f t="shared" si="11"/>
        <v>1.7662500000000001</v>
      </c>
      <c r="N24" s="107">
        <v>0.25</v>
      </c>
      <c r="O24" s="108">
        <v>0.45</v>
      </c>
      <c r="P24" s="108">
        <v>0.66</v>
      </c>
      <c r="Q24" s="108">
        <v>0.88</v>
      </c>
      <c r="R24" s="108">
        <v>1.1100000000000001</v>
      </c>
      <c r="S24" s="108">
        <v>1.32</v>
      </c>
      <c r="T24" s="108">
        <v>1.52</v>
      </c>
      <c r="U24" s="109">
        <v>1.68</v>
      </c>
      <c r="W24" s="97">
        <v>80</v>
      </c>
      <c r="X24" s="98">
        <v>1.2</v>
      </c>
      <c r="Y24" s="98">
        <v>1.2455423075183516</v>
      </c>
      <c r="Z24" s="98">
        <v>-0.26999999999999991</v>
      </c>
      <c r="AA24" s="99">
        <v>1.5155423075183516</v>
      </c>
    </row>
    <row r="25" spans="1:27" ht="13.5" thickBot="1">
      <c r="A25" s="117">
        <v>263.2</v>
      </c>
      <c r="B25" s="18">
        <f t="shared" si="0"/>
        <v>0.71486611071584971</v>
      </c>
      <c r="C25" s="18">
        <f t="shared" si="1"/>
        <v>1.2867589992885298</v>
      </c>
      <c r="D25" s="18">
        <f t="shared" si="2"/>
        <v>1.8872465322898433</v>
      </c>
      <c r="E25" s="18">
        <f t="shared" si="3"/>
        <v>2.5163287097197911</v>
      </c>
      <c r="F25" s="18">
        <f t="shared" si="4"/>
        <v>3.1740055315783731</v>
      </c>
      <c r="G25" s="18">
        <f t="shared" si="5"/>
        <v>3.7744930645796866</v>
      </c>
      <c r="H25" s="18">
        <f t="shared" si="6"/>
        <v>4.3463859531523665</v>
      </c>
      <c r="I25" s="18">
        <f t="shared" si="7"/>
        <v>4.80390026401051</v>
      </c>
      <c r="J25" s="19">
        <f t="shared" si="8"/>
        <v>5.0505290722074792</v>
      </c>
      <c r="K25" s="5">
        <f t="shared" si="9"/>
        <v>5.0505290722074792</v>
      </c>
      <c r="L25" s="84">
        <f t="shared" si="10"/>
        <v>1.0500000000000114</v>
      </c>
      <c r="M25" s="5">
        <f t="shared" si="11"/>
        <v>1.7662500000000001</v>
      </c>
      <c r="N25" s="107">
        <v>0.25</v>
      </c>
      <c r="O25" s="108">
        <v>0.45</v>
      </c>
      <c r="P25" s="108">
        <v>0.66</v>
      </c>
      <c r="Q25" s="108">
        <v>0.88</v>
      </c>
      <c r="R25" s="108">
        <v>1.1100000000000001</v>
      </c>
      <c r="S25" s="108">
        <v>1.32</v>
      </c>
      <c r="T25" s="108">
        <v>1.52</v>
      </c>
      <c r="U25" s="109">
        <v>1.68</v>
      </c>
      <c r="W25" s="97">
        <v>90</v>
      </c>
      <c r="X25" s="98">
        <v>1.35</v>
      </c>
      <c r="Y25" s="98">
        <v>1.4051764939480365</v>
      </c>
      <c r="Z25" s="98">
        <v>-0.27000000000000013</v>
      </c>
      <c r="AA25" s="99">
        <v>1.6751764939480367</v>
      </c>
    </row>
    <row r="26" spans="1:27" ht="13.5" thickBot="1">
      <c r="A26" s="116">
        <v>263</v>
      </c>
      <c r="B26" s="124">
        <f t="shared" si="0"/>
        <v>0.64319035382226553</v>
      </c>
      <c r="C26" s="124">
        <f t="shared" si="1"/>
        <v>1.1577426368800781</v>
      </c>
      <c r="D26" s="124">
        <f t="shared" si="2"/>
        <v>1.6980225340907809</v>
      </c>
      <c r="E26" s="124">
        <f t="shared" si="3"/>
        <v>2.2640300454543745</v>
      </c>
      <c r="F26" s="124">
        <f t="shared" si="4"/>
        <v>2.8557651709708587</v>
      </c>
      <c r="G26" s="124">
        <f t="shared" si="5"/>
        <v>3.3960450681815617</v>
      </c>
      <c r="H26" s="124">
        <f t="shared" si="6"/>
        <v>3.9105973512393741</v>
      </c>
      <c r="I26" s="124">
        <f t="shared" si="7"/>
        <v>4.3222391776856242</v>
      </c>
      <c r="J26" s="125">
        <f t="shared" si="8"/>
        <v>4.5441398497543064</v>
      </c>
      <c r="K26" s="5">
        <f t="shared" si="9"/>
        <v>4.5441398497543064</v>
      </c>
      <c r="L26" s="84">
        <f t="shared" si="10"/>
        <v>0.85000000000002274</v>
      </c>
      <c r="M26" s="5">
        <f t="shared" si="11"/>
        <v>1.7662500000000001</v>
      </c>
      <c r="N26" s="107">
        <v>0.25</v>
      </c>
      <c r="O26" s="108">
        <v>0.45</v>
      </c>
      <c r="P26" s="108">
        <v>0.66</v>
      </c>
      <c r="Q26" s="108">
        <v>0.88</v>
      </c>
      <c r="R26" s="108">
        <v>1.1100000000000001</v>
      </c>
      <c r="S26" s="108">
        <v>1.32</v>
      </c>
      <c r="T26" s="108">
        <v>1.52</v>
      </c>
      <c r="U26" s="109">
        <v>1.68</v>
      </c>
      <c r="W26" s="100">
        <v>100</v>
      </c>
      <c r="X26" s="101">
        <v>1.5</v>
      </c>
      <c r="Y26" s="101">
        <v>1.7671458676442586</v>
      </c>
      <c r="Z26" s="101">
        <v>0</v>
      </c>
      <c r="AA26" s="102">
        <v>1.7671458676442586</v>
      </c>
    </row>
    <row r="27" spans="1:27">
      <c r="A27" s="116">
        <v>262.8</v>
      </c>
      <c r="B27" s="8">
        <f t="shared" si="0"/>
        <v>0.58368573522059652</v>
      </c>
      <c r="C27" s="8">
        <f t="shared" si="1"/>
        <v>1.0506343233970739</v>
      </c>
      <c r="D27" s="8">
        <f t="shared" si="2"/>
        <v>1.5409303409823749</v>
      </c>
      <c r="E27" s="8">
        <f t="shared" si="3"/>
        <v>2.0545737879765</v>
      </c>
      <c r="F27" s="8">
        <f t="shared" si="4"/>
        <v>2.5915646643794488</v>
      </c>
      <c r="G27" s="8">
        <f t="shared" si="5"/>
        <v>3.0818606819647498</v>
      </c>
      <c r="H27" s="8">
        <f t="shared" si="6"/>
        <v>3.548809270141227</v>
      </c>
      <c r="I27" s="8">
        <f t="shared" si="7"/>
        <v>3.9223681406824089</v>
      </c>
      <c r="J27" s="16">
        <f t="shared" si="8"/>
        <v>4.0157578583177038</v>
      </c>
      <c r="K27" s="5">
        <f t="shared" si="9"/>
        <v>4.0157578583177038</v>
      </c>
      <c r="L27" s="103">
        <f>(A27-$A$34)/2</f>
        <v>0.70000000000001705</v>
      </c>
      <c r="M27" s="23">
        <v>1.72</v>
      </c>
      <c r="N27" s="107">
        <v>0.25</v>
      </c>
      <c r="O27" s="108">
        <v>0.45</v>
      </c>
      <c r="P27" s="108">
        <v>0.66</v>
      </c>
      <c r="Q27" s="108">
        <v>0.88</v>
      </c>
      <c r="R27" s="108">
        <v>1.1100000000000001</v>
      </c>
      <c r="S27" s="108">
        <v>1.32</v>
      </c>
      <c r="T27" s="108">
        <v>1.52</v>
      </c>
      <c r="U27" s="109">
        <v>1.68</v>
      </c>
    </row>
    <row r="28" spans="1:27">
      <c r="A28" s="116">
        <v>262.60000000000002</v>
      </c>
      <c r="B28" s="8">
        <f t="shared" si="0"/>
        <v>0.54038798561775137</v>
      </c>
      <c r="C28" s="8">
        <f t="shared" si="1"/>
        <v>0.97269837411195259</v>
      </c>
      <c r="D28" s="8">
        <f t="shared" si="2"/>
        <v>1.4266242820308637</v>
      </c>
      <c r="E28" s="8">
        <f t="shared" si="3"/>
        <v>1.9021657093744848</v>
      </c>
      <c r="F28" s="8">
        <f t="shared" si="4"/>
        <v>2.3993226561428163</v>
      </c>
      <c r="G28" s="8">
        <f t="shared" si="5"/>
        <v>2.8532485640617273</v>
      </c>
      <c r="H28" s="8">
        <f t="shared" si="6"/>
        <v>3.2855589525559283</v>
      </c>
      <c r="I28" s="8">
        <f t="shared" si="7"/>
        <v>3.2855589525559283</v>
      </c>
      <c r="J28" s="16">
        <f t="shared" si="8"/>
        <v>3.2855589525559283</v>
      </c>
      <c r="K28" s="5">
        <f t="shared" si="9"/>
        <v>3.2855589525559283</v>
      </c>
      <c r="L28" s="103">
        <f t="shared" ref="L28:L34" si="12">(A28-$A$34)/2</f>
        <v>0.60000000000002274</v>
      </c>
      <c r="M28" s="23">
        <v>1.52</v>
      </c>
      <c r="N28" s="107">
        <v>0.25</v>
      </c>
      <c r="O28" s="108">
        <v>0.45</v>
      </c>
      <c r="P28" s="108">
        <v>0.66</v>
      </c>
      <c r="Q28" s="108">
        <v>0.88</v>
      </c>
      <c r="R28" s="108">
        <v>1.1100000000000001</v>
      </c>
      <c r="S28" s="108">
        <v>1.32</v>
      </c>
      <c r="T28" s="110">
        <v>1.52</v>
      </c>
      <c r="U28" s="111">
        <v>1.52</v>
      </c>
    </row>
    <row r="29" spans="1:27">
      <c r="A29" s="116">
        <v>262.39999999999998</v>
      </c>
      <c r="B29" s="8">
        <f t="shared" si="0"/>
        <v>0.49330448254602355</v>
      </c>
      <c r="C29" s="8">
        <f t="shared" si="1"/>
        <v>0.88794806858284248</v>
      </c>
      <c r="D29" s="8">
        <f t="shared" si="2"/>
        <v>1.3023238339215022</v>
      </c>
      <c r="E29" s="8">
        <f t="shared" si="3"/>
        <v>1.7364317785620027</v>
      </c>
      <c r="F29" s="8">
        <f t="shared" si="4"/>
        <v>2.1902719025043447</v>
      </c>
      <c r="G29" s="8">
        <f t="shared" si="5"/>
        <v>2.4665224127301175</v>
      </c>
      <c r="H29" s="8">
        <f t="shared" si="6"/>
        <v>2.4665224127301175</v>
      </c>
      <c r="I29" s="8">
        <f t="shared" si="7"/>
        <v>2.4665224127301175</v>
      </c>
      <c r="J29" s="16">
        <f t="shared" si="8"/>
        <v>2.4665224127301175</v>
      </c>
      <c r="K29" s="5">
        <f t="shared" si="9"/>
        <v>2.4665224127301175</v>
      </c>
      <c r="L29" s="103">
        <f t="shared" si="12"/>
        <v>0.5</v>
      </c>
      <c r="M29" s="23">
        <v>1.25</v>
      </c>
      <c r="N29" s="107">
        <v>0.25</v>
      </c>
      <c r="O29" s="108">
        <v>0.45</v>
      </c>
      <c r="P29" s="108">
        <v>0.66</v>
      </c>
      <c r="Q29" s="108">
        <v>0.88</v>
      </c>
      <c r="R29" s="108">
        <v>1.1100000000000001</v>
      </c>
      <c r="S29" s="110">
        <v>1.25</v>
      </c>
      <c r="T29" s="110">
        <v>1.25</v>
      </c>
      <c r="U29" s="111">
        <v>1.25</v>
      </c>
    </row>
    <row r="30" spans="1:27" ht="13.5" thickBot="1">
      <c r="A30" s="116">
        <v>262.2</v>
      </c>
      <c r="B30" s="122">
        <f t="shared" si="0"/>
        <v>0.44122494263131001</v>
      </c>
      <c r="C30" s="122">
        <f t="shared" si="1"/>
        <v>0.79420489673635808</v>
      </c>
      <c r="D30" s="122">
        <f t="shared" si="2"/>
        <v>1.1648338485466585</v>
      </c>
      <c r="E30" s="122">
        <f t="shared" si="3"/>
        <v>1.5531117980622111</v>
      </c>
      <c r="F30" s="122">
        <f t="shared" si="4"/>
        <v>1.6943037797042304</v>
      </c>
      <c r="G30" s="122">
        <f t="shared" si="5"/>
        <v>1.6943037797042304</v>
      </c>
      <c r="H30" s="122">
        <f t="shared" si="6"/>
        <v>1.6943037797042304</v>
      </c>
      <c r="I30" s="122">
        <f t="shared" si="7"/>
        <v>1.6943037797042304</v>
      </c>
      <c r="J30" s="123">
        <f t="shared" si="8"/>
        <v>1.6943037797042304</v>
      </c>
      <c r="K30" s="5">
        <f t="shared" si="9"/>
        <v>1.6943037797042304</v>
      </c>
      <c r="L30" s="103">
        <f t="shared" si="12"/>
        <v>0.40000000000000568</v>
      </c>
      <c r="M30" s="23">
        <v>0.96</v>
      </c>
      <c r="N30" s="107">
        <v>0.25</v>
      </c>
      <c r="O30" s="108">
        <v>0.45</v>
      </c>
      <c r="P30" s="108">
        <v>0.66</v>
      </c>
      <c r="Q30" s="108">
        <v>0.88</v>
      </c>
      <c r="R30" s="110">
        <v>0.96</v>
      </c>
      <c r="S30" s="110">
        <v>0.96</v>
      </c>
      <c r="T30" s="110">
        <v>0.96</v>
      </c>
      <c r="U30" s="111">
        <v>0.96</v>
      </c>
    </row>
    <row r="31" spans="1:27">
      <c r="A31" s="119">
        <v>262</v>
      </c>
      <c r="B31" s="120">
        <f t="shared" si="0"/>
        <v>0.38211200910205056</v>
      </c>
      <c r="C31" s="120">
        <f t="shared" si="1"/>
        <v>0.68780161638369108</v>
      </c>
      <c r="D31" s="120">
        <f t="shared" si="2"/>
        <v>1.0087757040294134</v>
      </c>
      <c r="E31" s="120">
        <f t="shared" si="3"/>
        <v>1.0087757040294134</v>
      </c>
      <c r="F31" s="120">
        <f t="shared" si="4"/>
        <v>1.0087757040294134</v>
      </c>
      <c r="G31" s="120">
        <f t="shared" si="5"/>
        <v>1.0087757040294134</v>
      </c>
      <c r="H31" s="120">
        <f t="shared" si="6"/>
        <v>1.0087757040294134</v>
      </c>
      <c r="I31" s="120">
        <f t="shared" si="7"/>
        <v>1.0087757040294134</v>
      </c>
      <c r="J31" s="121">
        <f t="shared" si="8"/>
        <v>1.0087757040294134</v>
      </c>
      <c r="K31" s="5">
        <f t="shared" si="9"/>
        <v>1.0087757040294134</v>
      </c>
      <c r="L31" s="103">
        <f t="shared" si="12"/>
        <v>0.30000000000001137</v>
      </c>
      <c r="M31" s="23">
        <v>0.66</v>
      </c>
      <c r="N31" s="107">
        <v>0.25</v>
      </c>
      <c r="O31" s="108">
        <v>0.45</v>
      </c>
      <c r="P31" s="110">
        <v>0.66</v>
      </c>
      <c r="Q31" s="110">
        <v>0.66</v>
      </c>
      <c r="R31" s="110">
        <v>0.66</v>
      </c>
      <c r="S31" s="110">
        <v>0.66</v>
      </c>
      <c r="T31" s="110">
        <v>0.66</v>
      </c>
      <c r="U31" s="111">
        <v>0.66</v>
      </c>
    </row>
    <row r="32" spans="1:27">
      <c r="A32" s="116">
        <v>261.8</v>
      </c>
      <c r="B32" s="8">
        <f t="shared" si="0"/>
        <v>0.31199314896325575</v>
      </c>
      <c r="C32" s="8">
        <f t="shared" si="1"/>
        <v>0.47422958642414875</v>
      </c>
      <c r="D32" s="8">
        <f t="shared" si="2"/>
        <v>0.47422958642414875</v>
      </c>
      <c r="E32" s="8">
        <f t="shared" si="3"/>
        <v>0.47422958642414875</v>
      </c>
      <c r="F32" s="8">
        <f t="shared" si="4"/>
        <v>0.47422958642414875</v>
      </c>
      <c r="G32" s="8">
        <f t="shared" si="5"/>
        <v>0.47422958642414875</v>
      </c>
      <c r="H32" s="8">
        <f t="shared" si="6"/>
        <v>0.47422958642414875</v>
      </c>
      <c r="I32" s="8">
        <f t="shared" si="7"/>
        <v>0.47422958642414875</v>
      </c>
      <c r="J32" s="16">
        <f t="shared" si="8"/>
        <v>0.47422958642414875</v>
      </c>
      <c r="K32" s="5">
        <f t="shared" si="9"/>
        <v>0.47422958642414875</v>
      </c>
      <c r="L32" s="103">
        <f t="shared" si="12"/>
        <v>0.20000000000001705</v>
      </c>
      <c r="M32" s="23">
        <v>0.38</v>
      </c>
      <c r="N32" s="107">
        <v>0.25</v>
      </c>
      <c r="O32" s="110">
        <v>0.38</v>
      </c>
      <c r="P32" s="110">
        <v>0.38</v>
      </c>
      <c r="Q32" s="110">
        <v>0.38</v>
      </c>
      <c r="R32" s="110">
        <v>0.38</v>
      </c>
      <c r="S32" s="110">
        <v>0.38</v>
      </c>
      <c r="T32" s="110">
        <v>0.38</v>
      </c>
      <c r="U32" s="111">
        <v>0.38</v>
      </c>
    </row>
    <row r="33" spans="1:21">
      <c r="A33" s="116">
        <v>261.60000000000002</v>
      </c>
      <c r="B33" s="8">
        <f t="shared" si="0"/>
        <v>0.12354298393677998</v>
      </c>
      <c r="C33" s="8">
        <f t="shared" si="1"/>
        <v>0.12354298393677998</v>
      </c>
      <c r="D33" s="8">
        <f t="shared" si="2"/>
        <v>0.12354298393677998</v>
      </c>
      <c r="E33" s="8">
        <f t="shared" si="3"/>
        <v>0.12354298393677998</v>
      </c>
      <c r="F33" s="8">
        <f t="shared" si="4"/>
        <v>0.12354298393677998</v>
      </c>
      <c r="G33" s="8">
        <f t="shared" si="5"/>
        <v>0.12354298393677998</v>
      </c>
      <c r="H33" s="8">
        <f t="shared" si="6"/>
        <v>0.12354298393677998</v>
      </c>
      <c r="I33" s="8">
        <f t="shared" si="7"/>
        <v>0.12354298393677998</v>
      </c>
      <c r="J33" s="16">
        <f t="shared" si="8"/>
        <v>0.12354298393677998</v>
      </c>
      <c r="K33" s="5">
        <f t="shared" si="9"/>
        <v>0.12354298393677998</v>
      </c>
      <c r="L33" s="103">
        <f t="shared" si="12"/>
        <v>0.10000000000002274</v>
      </c>
      <c r="M33" s="23">
        <v>0.14000000000000001</v>
      </c>
      <c r="N33" s="112">
        <v>0.14000000000000001</v>
      </c>
      <c r="O33" s="110">
        <v>0.14000000000000001</v>
      </c>
      <c r="P33" s="110">
        <v>0.14000000000000001</v>
      </c>
      <c r="Q33" s="110">
        <v>0.14000000000000001</v>
      </c>
      <c r="R33" s="110">
        <v>0.14000000000000001</v>
      </c>
      <c r="S33" s="110">
        <v>0.14000000000000001</v>
      </c>
      <c r="T33" s="110">
        <v>0.14000000000000001</v>
      </c>
      <c r="U33" s="111">
        <v>0.14000000000000001</v>
      </c>
    </row>
    <row r="34" spans="1:21" ht="13.5" thickBot="1">
      <c r="A34" s="117">
        <v>261.39999999999998</v>
      </c>
      <c r="B34" s="18">
        <f t="shared" si="0"/>
        <v>0</v>
      </c>
      <c r="C34" s="18">
        <f t="shared" si="1"/>
        <v>0</v>
      </c>
      <c r="D34" s="18">
        <f t="shared" si="2"/>
        <v>0</v>
      </c>
      <c r="E34" s="18">
        <f t="shared" si="3"/>
        <v>0</v>
      </c>
      <c r="F34" s="18">
        <f t="shared" si="4"/>
        <v>0</v>
      </c>
      <c r="G34" s="18">
        <f t="shared" si="5"/>
        <v>0</v>
      </c>
      <c r="H34" s="18">
        <f t="shared" si="6"/>
        <v>0</v>
      </c>
      <c r="I34" s="18">
        <f t="shared" si="7"/>
        <v>0</v>
      </c>
      <c r="J34" s="19">
        <f t="shared" si="8"/>
        <v>0</v>
      </c>
      <c r="K34" s="5">
        <f t="shared" si="9"/>
        <v>0</v>
      </c>
      <c r="L34" s="103">
        <f t="shared" si="12"/>
        <v>0</v>
      </c>
      <c r="M34" s="23">
        <v>0</v>
      </c>
      <c r="N34" s="113">
        <v>0</v>
      </c>
      <c r="O34" s="114">
        <v>0</v>
      </c>
      <c r="P34" s="114">
        <v>0</v>
      </c>
      <c r="Q34" s="114">
        <v>0</v>
      </c>
      <c r="R34" s="114">
        <v>0</v>
      </c>
      <c r="S34" s="114">
        <v>0</v>
      </c>
      <c r="T34" s="114">
        <v>0</v>
      </c>
      <c r="U34" s="115">
        <v>0</v>
      </c>
    </row>
    <row r="35" spans="1:21">
      <c r="A35" s="6"/>
    </row>
  </sheetData>
  <mergeCells count="1">
    <mergeCell ref="B4:J4"/>
  </mergeCells>
  <phoneticPr fontId="1" type="noConversion"/>
  <printOptions horizontalCentered="1"/>
  <pageMargins left="0.62992125984251968" right="0.59055118110236227" top="1.2598425196850394" bottom="0.98425196850393704" header="0.51181102362204722" footer="0.51181102362204722"/>
  <pageSetup paperSize="9" orientation="portrait" r:id="rId1"/>
  <headerFooter alignWithMargins="0">
    <oddHeader xml:space="preserve">&amp;COprava výpustního zařízení v NPP Swamp
Hydrotechnické výpočty-&amp;"Arial,Tučné"PŘÍLOHA č.8&amp;"Arial,Obyčejné"    </oddHeader>
    <oddFooter>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Z42"/>
  <sheetViews>
    <sheetView workbookViewId="0">
      <selection activeCell="A13" sqref="A13:J13"/>
    </sheetView>
  </sheetViews>
  <sheetFormatPr defaultRowHeight="12.75"/>
  <cols>
    <col min="2" max="10" width="8.7109375" customWidth="1"/>
    <col min="11" max="11" width="6.140625" customWidth="1"/>
  </cols>
  <sheetData>
    <row r="1" spans="1:26" ht="15.75">
      <c r="A1" s="4" t="s">
        <v>78</v>
      </c>
    </row>
    <row r="2" spans="1:26" ht="13.5" thickBot="1">
      <c r="A2" s="3" t="s">
        <v>70</v>
      </c>
      <c r="B2" s="3"/>
      <c r="C2" s="3"/>
    </row>
    <row r="3" spans="1:26" s="82" customFormat="1" ht="19.5" customHeight="1" thickBot="1">
      <c r="A3" s="79" t="s">
        <v>5</v>
      </c>
      <c r="B3" s="80">
        <v>0.2</v>
      </c>
      <c r="C3" s="80">
        <v>0.3</v>
      </c>
      <c r="D3" s="80">
        <v>0.4</v>
      </c>
      <c r="E3" s="80">
        <v>0.5</v>
      </c>
      <c r="F3" s="80">
        <v>0.6</v>
      </c>
      <c r="G3" s="80">
        <v>0.7</v>
      </c>
      <c r="H3" s="80">
        <v>0.8</v>
      </c>
      <c r="I3" s="80">
        <v>0.9</v>
      </c>
      <c r="J3" s="81">
        <v>1</v>
      </c>
    </row>
    <row r="4" spans="1:26" ht="30" customHeight="1" thickBot="1">
      <c r="A4" s="118" t="s">
        <v>6</v>
      </c>
      <c r="B4" s="151" t="s">
        <v>34</v>
      </c>
      <c r="C4" s="152"/>
      <c r="D4" s="152"/>
      <c r="E4" s="152"/>
      <c r="F4" s="152"/>
      <c r="G4" s="152"/>
      <c r="H4" s="152"/>
      <c r="I4" s="152"/>
      <c r="J4" s="153"/>
      <c r="K4" s="83" t="s">
        <v>59</v>
      </c>
      <c r="L4" s="83" t="s">
        <v>61</v>
      </c>
      <c r="M4" s="104" t="s">
        <v>69</v>
      </c>
      <c r="N4" s="105" t="s">
        <v>68</v>
      </c>
      <c r="O4" s="105" t="s">
        <v>67</v>
      </c>
      <c r="P4" s="105" t="s">
        <v>66</v>
      </c>
      <c r="Q4" s="105" t="s">
        <v>65</v>
      </c>
      <c r="R4" s="105" t="s">
        <v>64</v>
      </c>
      <c r="S4" s="105" t="s">
        <v>63</v>
      </c>
      <c r="T4" s="106" t="s">
        <v>62</v>
      </c>
      <c r="V4" s="33" t="s">
        <v>60</v>
      </c>
      <c r="W4" s="29"/>
      <c r="Z4" s="28"/>
    </row>
    <row r="5" spans="1:26">
      <c r="A5" s="119">
        <v>267.10000000000002</v>
      </c>
      <c r="B5" s="120">
        <f t="shared" ref="B5:B38" si="0">+$W$14*M5*($W$12*K5)^0.5</f>
        <v>0.69997802805516995</v>
      </c>
      <c r="C5" s="120">
        <f t="shared" ref="C5:C38" si="1">+$W$14*N5*($W$12*K5)^0.5</f>
        <v>1.2726873237366727</v>
      </c>
      <c r="D5" s="120">
        <f t="shared" ref="D5:D38" si="2">+$W$14*O5*($W$12*K5)^0.5</f>
        <v>1.8453966194181755</v>
      </c>
      <c r="E5" s="120">
        <f t="shared" ref="E5:E38" si="3">+$W$14*P5*($W$12*K5)^0.5</f>
        <v>2.4817402812865117</v>
      </c>
      <c r="F5" s="120">
        <f t="shared" ref="F5:F38" si="4">+$W$14*Q5*($W$12*K5)^0.5</f>
        <v>3.1180839431548479</v>
      </c>
      <c r="G5" s="120">
        <f t="shared" ref="G5:G38" si="5">+$W$14*R5*($W$12*K5)^0.5</f>
        <v>3.7544276050231842</v>
      </c>
      <c r="H5" s="120">
        <f t="shared" ref="H5:H38" si="6">+$W$14*S5*($W$12*K5)^0.5</f>
        <v>4.2635025345178539</v>
      </c>
      <c r="I5" s="120">
        <f t="shared" ref="I5:I38" si="7">+$W$14*T5*($W$12*K5)^0.5</f>
        <v>4.7089430978256885</v>
      </c>
      <c r="J5" s="121">
        <f t="shared" ref="J5:J38" si="8">+$W$14*L5*($W$12*K5)^0.5</f>
        <v>4.9952977456664405</v>
      </c>
      <c r="K5" s="84">
        <f t="shared" ref="K5:K30" si="9">A5-$A$38-$W$15</f>
        <v>5.2000000000000455</v>
      </c>
      <c r="L5" s="5">
        <f t="shared" ref="L5:L33" si="10">+($W$8/2)^2*3.14</f>
        <v>0.78500000000000003</v>
      </c>
      <c r="M5" s="107">
        <v>0.11</v>
      </c>
      <c r="N5" s="108">
        <v>0.2</v>
      </c>
      <c r="O5" s="108">
        <v>0.28999999999999998</v>
      </c>
      <c r="P5" s="108">
        <v>0.39</v>
      </c>
      <c r="Q5" s="108">
        <v>0.49</v>
      </c>
      <c r="R5" s="108">
        <v>0.59</v>
      </c>
      <c r="S5" s="108">
        <v>0.67</v>
      </c>
      <c r="T5" s="109">
        <v>0.74</v>
      </c>
      <c r="V5" s="33"/>
      <c r="W5" s="29"/>
      <c r="Z5" s="28"/>
    </row>
    <row r="6" spans="1:26">
      <c r="A6" s="116">
        <v>267</v>
      </c>
      <c r="B6" s="8">
        <f t="shared" si="0"/>
        <v>0.69321479671167019</v>
      </c>
      <c r="C6" s="8">
        <f t="shared" si="1"/>
        <v>1.260390539475764</v>
      </c>
      <c r="D6" s="8">
        <f t="shared" si="2"/>
        <v>1.8275662822398577</v>
      </c>
      <c r="E6" s="8">
        <f t="shared" si="3"/>
        <v>2.4577615519777396</v>
      </c>
      <c r="F6" s="8">
        <f t="shared" si="4"/>
        <v>3.0879568217156215</v>
      </c>
      <c r="G6" s="8">
        <f t="shared" si="5"/>
        <v>3.7181520914535033</v>
      </c>
      <c r="H6" s="8">
        <f t="shared" si="6"/>
        <v>4.2223083072438099</v>
      </c>
      <c r="I6" s="8">
        <f t="shared" si="7"/>
        <v>4.6634449960603268</v>
      </c>
      <c r="J6" s="16">
        <f t="shared" si="8"/>
        <v>4.947032867442374</v>
      </c>
      <c r="K6" s="84">
        <f t="shared" si="9"/>
        <v>5.1000000000000227</v>
      </c>
      <c r="L6" s="5">
        <f t="shared" si="10"/>
        <v>0.78500000000000003</v>
      </c>
      <c r="M6" s="107">
        <v>0.11</v>
      </c>
      <c r="N6" s="108">
        <v>0.2</v>
      </c>
      <c r="O6" s="108">
        <v>0.28999999999999998</v>
      </c>
      <c r="P6" s="108">
        <v>0.39</v>
      </c>
      <c r="Q6" s="108">
        <v>0.49</v>
      </c>
      <c r="R6" s="108">
        <v>0.59</v>
      </c>
      <c r="S6" s="108">
        <v>0.67</v>
      </c>
      <c r="T6" s="109">
        <v>0.74</v>
      </c>
      <c r="W6" s="29"/>
      <c r="Z6" s="30"/>
    </row>
    <row r="7" spans="1:26">
      <c r="A7" s="116">
        <v>266.89999999999998</v>
      </c>
      <c r="B7" s="8">
        <f t="shared" si="0"/>
        <v>0.6863849277191334</v>
      </c>
      <c r="C7" s="8">
        <f t="shared" si="1"/>
        <v>1.2479725958529699</v>
      </c>
      <c r="D7" s="8">
        <f t="shared" si="2"/>
        <v>1.8095602639868065</v>
      </c>
      <c r="E7" s="8">
        <f t="shared" si="3"/>
        <v>2.4335465619132912</v>
      </c>
      <c r="F7" s="8">
        <f t="shared" si="4"/>
        <v>3.057532859839776</v>
      </c>
      <c r="G7" s="8">
        <f t="shared" si="5"/>
        <v>3.6815191577662612</v>
      </c>
      <c r="H7" s="8">
        <f t="shared" si="6"/>
        <v>4.1807081961074495</v>
      </c>
      <c r="I7" s="8">
        <f t="shared" si="7"/>
        <v>4.6174986046559887</v>
      </c>
      <c r="J7" s="16">
        <f t="shared" si="8"/>
        <v>4.8982924387229074</v>
      </c>
      <c r="K7" s="84">
        <f t="shared" si="9"/>
        <v>5</v>
      </c>
      <c r="L7" s="5">
        <f t="shared" si="10"/>
        <v>0.78500000000000003</v>
      </c>
      <c r="M7" s="107">
        <v>0.11</v>
      </c>
      <c r="N7" s="108">
        <v>0.2</v>
      </c>
      <c r="O7" s="108">
        <v>0.28999999999999998</v>
      </c>
      <c r="P7" s="108">
        <v>0.39</v>
      </c>
      <c r="Q7" s="108">
        <v>0.49</v>
      </c>
      <c r="R7" s="108">
        <v>0.59</v>
      </c>
      <c r="S7" s="108">
        <v>0.67</v>
      </c>
      <c r="T7" s="109">
        <v>0.74</v>
      </c>
      <c r="W7" s="132"/>
      <c r="Z7" s="30"/>
    </row>
    <row r="8" spans="1:26">
      <c r="A8" s="116">
        <v>266.8</v>
      </c>
      <c r="B8" s="8">
        <f t="shared" si="0"/>
        <v>0.67948641165221491</v>
      </c>
      <c r="C8" s="8">
        <f t="shared" si="1"/>
        <v>1.2354298393676635</v>
      </c>
      <c r="D8" s="8">
        <f t="shared" si="2"/>
        <v>1.791373267083112</v>
      </c>
      <c r="E8" s="8">
        <f t="shared" si="3"/>
        <v>2.4090881867669438</v>
      </c>
      <c r="F8" s="8">
        <f t="shared" si="4"/>
        <v>3.026803106450775</v>
      </c>
      <c r="G8" s="8">
        <f t="shared" si="5"/>
        <v>3.6445180261346066</v>
      </c>
      <c r="H8" s="8">
        <f t="shared" si="6"/>
        <v>4.1386899618816724</v>
      </c>
      <c r="I8" s="8">
        <f t="shared" si="7"/>
        <v>4.571090405660355</v>
      </c>
      <c r="J8" s="16">
        <f t="shared" si="8"/>
        <v>4.849062119518079</v>
      </c>
      <c r="K8" s="84">
        <f t="shared" si="9"/>
        <v>4.9000000000000341</v>
      </c>
      <c r="L8" s="5">
        <f t="shared" si="10"/>
        <v>0.78500000000000003</v>
      </c>
      <c r="M8" s="107">
        <v>0.11</v>
      </c>
      <c r="N8" s="108">
        <v>0.2</v>
      </c>
      <c r="O8" s="108">
        <v>0.28999999999999998</v>
      </c>
      <c r="P8" s="108">
        <v>0.39</v>
      </c>
      <c r="Q8" s="108">
        <v>0.49</v>
      </c>
      <c r="R8" s="108">
        <v>0.59</v>
      </c>
      <c r="S8" s="108">
        <v>0.67</v>
      </c>
      <c r="T8" s="109">
        <v>0.74</v>
      </c>
      <c r="V8" s="31" t="s">
        <v>28</v>
      </c>
      <c r="W8" s="37">
        <v>1</v>
      </c>
      <c r="Z8" s="28"/>
    </row>
    <row r="9" spans="1:26" ht="13.5" thickBot="1">
      <c r="A9" s="116">
        <v>266.7</v>
      </c>
      <c r="B9" s="122">
        <f t="shared" si="0"/>
        <v>0.67251713601959706</v>
      </c>
      <c r="C9" s="122">
        <f t="shared" si="1"/>
        <v>1.2227584291265401</v>
      </c>
      <c r="D9" s="122">
        <f t="shared" si="2"/>
        <v>1.772999722233483</v>
      </c>
      <c r="E9" s="122">
        <f t="shared" si="3"/>
        <v>2.3843789367967529</v>
      </c>
      <c r="F9" s="122">
        <f t="shared" si="4"/>
        <v>2.9957581513600227</v>
      </c>
      <c r="G9" s="122">
        <f t="shared" si="5"/>
        <v>3.6071373659232928</v>
      </c>
      <c r="H9" s="122">
        <f t="shared" si="6"/>
        <v>4.0962407375739094</v>
      </c>
      <c r="I9" s="122">
        <f t="shared" si="7"/>
        <v>4.5242061877681978</v>
      </c>
      <c r="J9" s="123">
        <f t="shared" si="8"/>
        <v>4.7993268343216702</v>
      </c>
      <c r="K9" s="84">
        <f t="shared" si="9"/>
        <v>4.8000000000000114</v>
      </c>
      <c r="L9" s="5">
        <f t="shared" si="10"/>
        <v>0.78500000000000003</v>
      </c>
      <c r="M9" s="107">
        <v>0.11</v>
      </c>
      <c r="N9" s="108">
        <v>0.2</v>
      </c>
      <c r="O9" s="108">
        <v>0.28999999999999998</v>
      </c>
      <c r="P9" s="108">
        <v>0.39</v>
      </c>
      <c r="Q9" s="108">
        <v>0.49</v>
      </c>
      <c r="R9" s="108">
        <v>0.59</v>
      </c>
      <c r="S9" s="108">
        <v>0.67</v>
      </c>
      <c r="T9" s="109">
        <v>0.74</v>
      </c>
      <c r="V9" s="130"/>
      <c r="W9" s="37"/>
      <c r="Z9" s="131"/>
    </row>
    <row r="10" spans="1:26">
      <c r="A10" s="119">
        <v>266.60000000000002</v>
      </c>
      <c r="B10" s="120">
        <f t="shared" si="0"/>
        <v>0.66547487770764446</v>
      </c>
      <c r="C10" s="120">
        <f t="shared" si="1"/>
        <v>1.2099543231048082</v>
      </c>
      <c r="D10" s="120">
        <f t="shared" si="2"/>
        <v>1.7544337685019717</v>
      </c>
      <c r="E10" s="120">
        <f t="shared" si="3"/>
        <v>2.3594109300543757</v>
      </c>
      <c r="F10" s="120">
        <f t="shared" si="4"/>
        <v>2.9643880916067795</v>
      </c>
      <c r="G10" s="120">
        <f t="shared" si="5"/>
        <v>3.5693652531591837</v>
      </c>
      <c r="H10" s="120">
        <f t="shared" si="6"/>
        <v>4.0533469824011075</v>
      </c>
      <c r="I10" s="120">
        <f t="shared" si="7"/>
        <v>4.4768309954877896</v>
      </c>
      <c r="J10" s="121">
        <f t="shared" si="8"/>
        <v>4.7490707181863723</v>
      </c>
      <c r="K10" s="84">
        <f t="shared" si="9"/>
        <v>4.7000000000000455</v>
      </c>
      <c r="L10" s="5">
        <f t="shared" si="10"/>
        <v>0.78500000000000003</v>
      </c>
      <c r="M10" s="107">
        <v>0.11</v>
      </c>
      <c r="N10" s="108">
        <v>0.2</v>
      </c>
      <c r="O10" s="108">
        <v>0.28999999999999998</v>
      </c>
      <c r="P10" s="108">
        <v>0.39</v>
      </c>
      <c r="Q10" s="108">
        <v>0.49</v>
      </c>
      <c r="R10" s="108">
        <v>0.59</v>
      </c>
      <c r="S10" s="108">
        <v>0.67</v>
      </c>
      <c r="T10" s="109">
        <v>0.74</v>
      </c>
      <c r="V10" s="38" t="s">
        <v>29</v>
      </c>
      <c r="W10" s="32">
        <f>+($W$8/2)^2*3.14</f>
        <v>0.78500000000000003</v>
      </c>
      <c r="X10" s="50" t="s">
        <v>35</v>
      </c>
      <c r="Y10" t="s">
        <v>36</v>
      </c>
    </row>
    <row r="11" spans="1:26">
      <c r="A11" s="116">
        <v>266.5</v>
      </c>
      <c r="B11" s="8">
        <f t="shared" si="0"/>
        <v>0.65835729469643012</v>
      </c>
      <c r="C11" s="8">
        <f t="shared" si="1"/>
        <v>1.1970132630844184</v>
      </c>
      <c r="D11" s="8">
        <f t="shared" si="2"/>
        <v>1.7356692314724067</v>
      </c>
      <c r="E11" s="8">
        <f t="shared" si="3"/>
        <v>2.3341758630146159</v>
      </c>
      <c r="F11" s="8">
        <f t="shared" si="4"/>
        <v>2.9326824945568246</v>
      </c>
      <c r="G11" s="8">
        <f t="shared" si="5"/>
        <v>3.5311891260990338</v>
      </c>
      <c r="H11" s="8">
        <f t="shared" si="6"/>
        <v>4.0099944313328022</v>
      </c>
      <c r="I11" s="8">
        <f t="shared" si="7"/>
        <v>4.4289490734123484</v>
      </c>
      <c r="J11" s="16">
        <f t="shared" si="8"/>
        <v>4.6982770576063428</v>
      </c>
      <c r="K11" s="84">
        <f t="shared" si="9"/>
        <v>4.6000000000000227</v>
      </c>
      <c r="L11" s="5">
        <f t="shared" si="10"/>
        <v>0.78500000000000003</v>
      </c>
      <c r="M11" s="107">
        <v>0.11</v>
      </c>
      <c r="N11" s="108">
        <v>0.2</v>
      </c>
      <c r="O11" s="108">
        <v>0.28999999999999998</v>
      </c>
      <c r="P11" s="108">
        <v>0.39</v>
      </c>
      <c r="Q11" s="108">
        <v>0.49</v>
      </c>
      <c r="R11" s="108">
        <v>0.59</v>
      </c>
      <c r="S11" s="108">
        <v>0.67</v>
      </c>
      <c r="T11" s="109">
        <v>0.74</v>
      </c>
      <c r="V11" s="38"/>
      <c r="W11" s="32"/>
      <c r="X11" s="50"/>
    </row>
    <row r="12" spans="1:26">
      <c r="A12" s="116">
        <v>266.39999999999998</v>
      </c>
      <c r="B12" s="8">
        <f t="shared" si="0"/>
        <v>0.65116191696075099</v>
      </c>
      <c r="C12" s="8">
        <f t="shared" si="1"/>
        <v>1.1839307581104563</v>
      </c>
      <c r="D12" s="8">
        <f t="shared" si="2"/>
        <v>1.7166995992601617</v>
      </c>
      <c r="E12" s="8">
        <f t="shared" si="3"/>
        <v>2.3086649783153899</v>
      </c>
      <c r="F12" s="8">
        <f t="shared" si="4"/>
        <v>2.9006303573706176</v>
      </c>
      <c r="G12" s="8">
        <f t="shared" si="5"/>
        <v>3.4925957364258458</v>
      </c>
      <c r="H12" s="8">
        <f t="shared" si="6"/>
        <v>3.9661680396700292</v>
      </c>
      <c r="I12" s="8">
        <f t="shared" si="7"/>
        <v>4.3805438050086885</v>
      </c>
      <c r="J12" s="16">
        <f t="shared" si="8"/>
        <v>4.6469282255835411</v>
      </c>
      <c r="K12" s="84">
        <f t="shared" si="9"/>
        <v>4.5</v>
      </c>
      <c r="L12" s="5">
        <f t="shared" si="10"/>
        <v>0.78500000000000003</v>
      </c>
      <c r="M12" s="107">
        <v>0.11</v>
      </c>
      <c r="N12" s="108">
        <v>0.2</v>
      </c>
      <c r="O12" s="108">
        <v>0.28999999999999998</v>
      </c>
      <c r="P12" s="108">
        <v>0.39</v>
      </c>
      <c r="Q12" s="108">
        <v>0.49</v>
      </c>
      <c r="R12" s="108">
        <v>0.59</v>
      </c>
      <c r="S12" s="108">
        <v>0.67</v>
      </c>
      <c r="T12" s="109">
        <v>0.74</v>
      </c>
      <c r="V12" s="38" t="s">
        <v>30</v>
      </c>
      <c r="W12" s="34">
        <v>19.62</v>
      </c>
      <c r="X12" s="50" t="s">
        <v>39</v>
      </c>
      <c r="Y12" t="s">
        <v>40</v>
      </c>
    </row>
    <row r="13" spans="1:26">
      <c r="A13" s="148">
        <v>266.3</v>
      </c>
      <c r="B13" s="149">
        <f t="shared" si="0"/>
        <v>0.64388613645582027</v>
      </c>
      <c r="C13" s="149">
        <f t="shared" si="1"/>
        <v>1.1707020662833096</v>
      </c>
      <c r="D13" s="149">
        <f t="shared" si="2"/>
        <v>1.6975179961107989</v>
      </c>
      <c r="E13" s="149">
        <f t="shared" si="3"/>
        <v>2.2828690292524536</v>
      </c>
      <c r="F13" s="149">
        <f t="shared" si="4"/>
        <v>2.8682200623941081</v>
      </c>
      <c r="G13" s="149">
        <f t="shared" si="5"/>
        <v>3.453571095535763</v>
      </c>
      <c r="H13" s="149">
        <f t="shared" si="6"/>
        <v>3.9218519220490875</v>
      </c>
      <c r="I13" s="149">
        <f t="shared" si="7"/>
        <v>4.3315976452482454</v>
      </c>
      <c r="J13" s="150">
        <f t="shared" si="8"/>
        <v>4.5950056101619907</v>
      </c>
      <c r="K13" s="84">
        <f t="shared" si="9"/>
        <v>4.4000000000000341</v>
      </c>
      <c r="L13" s="5">
        <f t="shared" si="10"/>
        <v>0.78500000000000003</v>
      </c>
      <c r="M13" s="107">
        <v>0.11</v>
      </c>
      <c r="N13" s="108">
        <v>0.2</v>
      </c>
      <c r="O13" s="108">
        <v>0.28999999999999998</v>
      </c>
      <c r="P13" s="108">
        <v>0.39</v>
      </c>
      <c r="Q13" s="108">
        <v>0.49</v>
      </c>
      <c r="R13" s="108">
        <v>0.59</v>
      </c>
      <c r="S13" s="108">
        <v>0.67</v>
      </c>
      <c r="T13" s="109">
        <v>0.74</v>
      </c>
      <c r="V13" s="38"/>
      <c r="W13" s="129"/>
      <c r="X13" s="50"/>
    </row>
    <row r="14" spans="1:26" ht="16.5" thickBot="1">
      <c r="A14" s="117">
        <v>266.2</v>
      </c>
      <c r="B14" s="18">
        <f t="shared" si="0"/>
        <v>0.63652719607256458</v>
      </c>
      <c r="C14" s="18">
        <f t="shared" si="1"/>
        <v>1.1573221746773903</v>
      </c>
      <c r="D14" s="18">
        <f t="shared" si="2"/>
        <v>1.6781171532822159</v>
      </c>
      <c r="E14" s="18">
        <f t="shared" si="3"/>
        <v>2.2567782406209109</v>
      </c>
      <c r="F14" s="18">
        <f t="shared" si="4"/>
        <v>2.8354393279596057</v>
      </c>
      <c r="G14" s="18">
        <f t="shared" si="5"/>
        <v>3.414100415298301</v>
      </c>
      <c r="H14" s="18">
        <f t="shared" si="6"/>
        <v>3.8770292851692574</v>
      </c>
      <c r="I14" s="18">
        <f t="shared" si="7"/>
        <v>4.2820920463063441</v>
      </c>
      <c r="J14" s="19">
        <f t="shared" si="8"/>
        <v>4.5424895356087571</v>
      </c>
      <c r="K14" s="84">
        <f t="shared" si="9"/>
        <v>4.3000000000000114</v>
      </c>
      <c r="L14" s="5">
        <f t="shared" si="10"/>
        <v>0.78500000000000003</v>
      </c>
      <c r="M14" s="107">
        <v>0.11</v>
      </c>
      <c r="N14" s="108">
        <v>0.2</v>
      </c>
      <c r="O14" s="108">
        <v>0.28999999999999998</v>
      </c>
      <c r="P14" s="108">
        <v>0.39</v>
      </c>
      <c r="Q14" s="108">
        <v>0.49</v>
      </c>
      <c r="R14" s="108">
        <v>0.59</v>
      </c>
      <c r="S14" s="108">
        <v>0.67</v>
      </c>
      <c r="T14" s="109">
        <v>0.74</v>
      </c>
      <c r="V14" s="35" t="s">
        <v>31</v>
      </c>
      <c r="W14" s="36">
        <v>0.63</v>
      </c>
      <c r="X14" s="35" t="s">
        <v>37</v>
      </c>
      <c r="Y14" t="s">
        <v>38</v>
      </c>
    </row>
    <row r="15" spans="1:26">
      <c r="A15" s="119">
        <v>266</v>
      </c>
      <c r="B15" s="120">
        <f t="shared" si="0"/>
        <v>0.6215479873509383</v>
      </c>
      <c r="C15" s="120">
        <f t="shared" si="1"/>
        <v>1.1300872497289787</v>
      </c>
      <c r="D15" s="120">
        <f t="shared" si="2"/>
        <v>1.6386265121070192</v>
      </c>
      <c r="E15" s="120">
        <f t="shared" si="3"/>
        <v>2.2036701369715086</v>
      </c>
      <c r="F15" s="120">
        <f t="shared" si="4"/>
        <v>2.7687137618359974</v>
      </c>
      <c r="G15" s="120">
        <f t="shared" si="5"/>
        <v>3.333757386700487</v>
      </c>
      <c r="H15" s="120">
        <f t="shared" si="6"/>
        <v>3.7857922865920788</v>
      </c>
      <c r="I15" s="120">
        <f t="shared" si="7"/>
        <v>4.1813228239972213</v>
      </c>
      <c r="J15" s="121">
        <f t="shared" si="8"/>
        <v>4.4355924551862422</v>
      </c>
      <c r="K15" s="84">
        <f t="shared" si="9"/>
        <v>4.1000000000000227</v>
      </c>
      <c r="L15" s="5">
        <f t="shared" si="10"/>
        <v>0.78500000000000003</v>
      </c>
      <c r="M15" s="107">
        <v>0.11</v>
      </c>
      <c r="N15" s="108">
        <v>0.2</v>
      </c>
      <c r="O15" s="108">
        <v>0.28999999999999998</v>
      </c>
      <c r="P15" s="108">
        <v>0.39</v>
      </c>
      <c r="Q15" s="108">
        <v>0.49</v>
      </c>
      <c r="R15" s="108">
        <v>0.59</v>
      </c>
      <c r="S15" s="108">
        <v>0.67</v>
      </c>
      <c r="T15" s="109">
        <v>0.74</v>
      </c>
      <c r="V15" s="85" t="s">
        <v>51</v>
      </c>
      <c r="W15" s="36">
        <v>0.5</v>
      </c>
    </row>
    <row r="16" spans="1:26" ht="15.75">
      <c r="A16" s="116">
        <v>265.8</v>
      </c>
      <c r="B16" s="8">
        <f t="shared" si="0"/>
        <v>0.60619875438671367</v>
      </c>
      <c r="C16" s="8">
        <f t="shared" si="1"/>
        <v>1.1021795534303884</v>
      </c>
      <c r="D16" s="8">
        <f t="shared" si="2"/>
        <v>1.5981603524740633</v>
      </c>
      <c r="E16" s="8">
        <f t="shared" si="3"/>
        <v>2.1492501291892574</v>
      </c>
      <c r="F16" s="8">
        <f t="shared" si="4"/>
        <v>2.7003399059044515</v>
      </c>
      <c r="G16" s="8">
        <f t="shared" si="5"/>
        <v>3.2514296826196456</v>
      </c>
      <c r="H16" s="8">
        <f t="shared" si="6"/>
        <v>3.6923015039918017</v>
      </c>
      <c r="I16" s="8">
        <f t="shared" si="7"/>
        <v>4.078064347692437</v>
      </c>
      <c r="J16" s="16">
        <f t="shared" si="8"/>
        <v>4.3260547472142745</v>
      </c>
      <c r="K16" s="84">
        <f t="shared" si="9"/>
        <v>3.9000000000000341</v>
      </c>
      <c r="L16" s="5">
        <f t="shared" si="10"/>
        <v>0.78500000000000003</v>
      </c>
      <c r="M16" s="107">
        <v>0.11</v>
      </c>
      <c r="N16" s="108">
        <v>0.2</v>
      </c>
      <c r="O16" s="108">
        <v>0.28999999999999998</v>
      </c>
      <c r="P16" s="108">
        <v>0.39</v>
      </c>
      <c r="Q16" s="108">
        <v>0.49</v>
      </c>
      <c r="R16" s="108">
        <v>0.59</v>
      </c>
      <c r="S16" s="108">
        <v>0.67</v>
      </c>
      <c r="T16" s="109">
        <v>0.74</v>
      </c>
      <c r="V16" s="85" t="s">
        <v>52</v>
      </c>
      <c r="W16" s="86">
        <v>0</v>
      </c>
    </row>
    <row r="17" spans="1:26" ht="15.75">
      <c r="A17" s="116">
        <v>265.60000000000002</v>
      </c>
      <c r="B17" s="8">
        <f t="shared" si="0"/>
        <v>0.59045064066355646</v>
      </c>
      <c r="C17" s="8">
        <f t="shared" si="1"/>
        <v>1.0735466193882846</v>
      </c>
      <c r="D17" s="8">
        <f t="shared" si="2"/>
        <v>1.5566425981130125</v>
      </c>
      <c r="E17" s="8">
        <f t="shared" si="3"/>
        <v>2.0934159078071546</v>
      </c>
      <c r="F17" s="8">
        <f t="shared" si="4"/>
        <v>2.6301892175012966</v>
      </c>
      <c r="G17" s="8">
        <f t="shared" si="5"/>
        <v>3.1669625271954391</v>
      </c>
      <c r="H17" s="8">
        <f t="shared" si="6"/>
        <v>3.596381174950753</v>
      </c>
      <c r="I17" s="8">
        <f t="shared" si="7"/>
        <v>3.9721224917366524</v>
      </c>
      <c r="J17" s="16">
        <f t="shared" si="8"/>
        <v>4.2136704810990171</v>
      </c>
      <c r="K17" s="84">
        <f t="shared" si="9"/>
        <v>3.7000000000000455</v>
      </c>
      <c r="L17" s="5">
        <f t="shared" si="10"/>
        <v>0.78500000000000003</v>
      </c>
      <c r="M17" s="107">
        <v>0.11</v>
      </c>
      <c r="N17" s="108">
        <v>0.2</v>
      </c>
      <c r="O17" s="108">
        <v>0.28999999999999998</v>
      </c>
      <c r="P17" s="108">
        <v>0.39</v>
      </c>
      <c r="Q17" s="108">
        <v>0.49</v>
      </c>
      <c r="R17" s="108">
        <v>0.59</v>
      </c>
      <c r="S17" s="108">
        <v>0.67</v>
      </c>
      <c r="T17" s="109">
        <v>0.74</v>
      </c>
      <c r="V17" s="85" t="s">
        <v>53</v>
      </c>
      <c r="W17" s="86">
        <v>0</v>
      </c>
    </row>
    <row r="18" spans="1:26">
      <c r="A18" s="116">
        <v>265.39999999999998</v>
      </c>
      <c r="B18" s="8">
        <f t="shared" si="0"/>
        <v>0.5742708318380797</v>
      </c>
      <c r="C18" s="8">
        <f t="shared" si="1"/>
        <v>1.0441287851601451</v>
      </c>
      <c r="D18" s="8">
        <f t="shared" si="2"/>
        <v>1.5139867384822103</v>
      </c>
      <c r="E18" s="8">
        <f t="shared" si="3"/>
        <v>2.0360511310622829</v>
      </c>
      <c r="F18" s="8">
        <f t="shared" si="4"/>
        <v>2.5581155236423552</v>
      </c>
      <c r="G18" s="8">
        <f t="shared" si="5"/>
        <v>3.0801799162224275</v>
      </c>
      <c r="H18" s="8">
        <f t="shared" si="6"/>
        <v>3.4978314302864861</v>
      </c>
      <c r="I18" s="8">
        <f t="shared" si="7"/>
        <v>3.8632765050925366</v>
      </c>
      <c r="J18" s="16">
        <f t="shared" si="8"/>
        <v>4.0982054817535696</v>
      </c>
      <c r="K18" s="84">
        <f t="shared" si="9"/>
        <v>3.5</v>
      </c>
      <c r="L18" s="5">
        <f t="shared" si="10"/>
        <v>0.78500000000000003</v>
      </c>
      <c r="M18" s="107">
        <v>0.11</v>
      </c>
      <c r="N18" s="108">
        <v>0.2</v>
      </c>
      <c r="O18" s="108">
        <v>0.28999999999999998</v>
      </c>
      <c r="P18" s="108">
        <v>0.39</v>
      </c>
      <c r="Q18" s="108">
        <v>0.49</v>
      </c>
      <c r="R18" s="108">
        <v>0.59</v>
      </c>
      <c r="S18" s="108">
        <v>0.67</v>
      </c>
      <c r="T18" s="109">
        <v>0.74</v>
      </c>
      <c r="V18" s="85" t="s">
        <v>54</v>
      </c>
      <c r="W18" s="87">
        <v>9.81</v>
      </c>
    </row>
    <row r="19" spans="1:26" ht="13.5" thickBot="1">
      <c r="A19" s="117">
        <v>265.2</v>
      </c>
      <c r="B19" s="18">
        <f t="shared" si="0"/>
        <v>0.55762175131535274</v>
      </c>
      <c r="C19" s="18">
        <f t="shared" si="1"/>
        <v>1.0138577296642777</v>
      </c>
      <c r="D19" s="18">
        <f t="shared" si="2"/>
        <v>1.4700937080132026</v>
      </c>
      <c r="E19" s="18">
        <f t="shared" si="3"/>
        <v>1.9770225728453417</v>
      </c>
      <c r="F19" s="18">
        <f t="shared" si="4"/>
        <v>2.4839514376774803</v>
      </c>
      <c r="G19" s="18">
        <f t="shared" si="5"/>
        <v>2.9908803025096189</v>
      </c>
      <c r="H19" s="18">
        <f t="shared" si="6"/>
        <v>3.3964233943753306</v>
      </c>
      <c r="I19" s="18">
        <f t="shared" si="7"/>
        <v>3.7512735997578277</v>
      </c>
      <c r="J19" s="19">
        <f t="shared" si="8"/>
        <v>3.9793915889322906</v>
      </c>
      <c r="K19" s="84">
        <f t="shared" si="9"/>
        <v>3.3000000000000114</v>
      </c>
      <c r="L19" s="5">
        <f t="shared" si="10"/>
        <v>0.78500000000000003</v>
      </c>
      <c r="M19" s="107">
        <v>0.11</v>
      </c>
      <c r="N19" s="108">
        <v>0.2</v>
      </c>
      <c r="O19" s="108">
        <v>0.28999999999999998</v>
      </c>
      <c r="P19" s="108">
        <v>0.39</v>
      </c>
      <c r="Q19" s="108">
        <v>0.49</v>
      </c>
      <c r="R19" s="108">
        <v>0.59</v>
      </c>
      <c r="S19" s="108">
        <v>0.67</v>
      </c>
      <c r="T19" s="109">
        <v>0.74</v>
      </c>
    </row>
    <row r="20" spans="1:26">
      <c r="A20" s="116">
        <v>265</v>
      </c>
      <c r="B20" s="124">
        <f t="shared" si="0"/>
        <v>0.54046003254635044</v>
      </c>
      <c r="C20" s="124">
        <f t="shared" si="1"/>
        <v>0.98265460462972809</v>
      </c>
      <c r="D20" s="124">
        <f t="shared" si="2"/>
        <v>1.4248491767131057</v>
      </c>
      <c r="E20" s="124">
        <f t="shared" si="3"/>
        <v>1.9161764790279698</v>
      </c>
      <c r="F20" s="124">
        <f t="shared" si="4"/>
        <v>2.4075037813428337</v>
      </c>
      <c r="G20" s="124">
        <f t="shared" si="5"/>
        <v>2.8988310836576976</v>
      </c>
      <c r="H20" s="124">
        <f t="shared" si="6"/>
        <v>3.2918929255095892</v>
      </c>
      <c r="I20" s="124">
        <f t="shared" si="7"/>
        <v>3.6358220371299939</v>
      </c>
      <c r="J20" s="125">
        <f t="shared" si="8"/>
        <v>3.8569193231716832</v>
      </c>
      <c r="K20" s="84">
        <f t="shared" si="9"/>
        <v>3.1000000000000227</v>
      </c>
      <c r="L20" s="5">
        <f t="shared" si="10"/>
        <v>0.78500000000000003</v>
      </c>
      <c r="M20" s="107">
        <v>0.11</v>
      </c>
      <c r="N20" s="108">
        <v>0.2</v>
      </c>
      <c r="O20" s="108">
        <v>0.28999999999999998</v>
      </c>
      <c r="P20" s="108">
        <v>0.39</v>
      </c>
      <c r="Q20" s="108">
        <v>0.49</v>
      </c>
      <c r="R20" s="108">
        <v>0.59</v>
      </c>
      <c r="S20" s="108">
        <v>0.67</v>
      </c>
      <c r="T20" s="109">
        <v>0.74</v>
      </c>
      <c r="V20" s="88" t="s">
        <v>55</v>
      </c>
      <c r="W20" s="89">
        <v>0.5</v>
      </c>
      <c r="X20" s="89"/>
      <c r="Y20" s="89"/>
      <c r="Z20" s="90"/>
    </row>
    <row r="21" spans="1:26" ht="13.5" thickBot="1">
      <c r="A21" s="116">
        <v>264.8</v>
      </c>
      <c r="B21" s="8">
        <f t="shared" si="0"/>
        <v>0.52273518727937496</v>
      </c>
      <c r="C21" s="8">
        <f t="shared" si="1"/>
        <v>0.95042761323522718</v>
      </c>
      <c r="D21" s="8">
        <f t="shared" si="2"/>
        <v>1.3781200391910795</v>
      </c>
      <c r="E21" s="8">
        <f t="shared" si="3"/>
        <v>1.853333845808693</v>
      </c>
      <c r="F21" s="8">
        <f t="shared" si="4"/>
        <v>2.3285476524263062</v>
      </c>
      <c r="G21" s="8">
        <f t="shared" si="5"/>
        <v>2.8037614590439199</v>
      </c>
      <c r="H21" s="8">
        <f t="shared" si="6"/>
        <v>3.1839325043380113</v>
      </c>
      <c r="I21" s="8">
        <f t="shared" si="7"/>
        <v>3.5165821689703405</v>
      </c>
      <c r="J21" s="16">
        <f t="shared" si="8"/>
        <v>3.7304283819482671</v>
      </c>
      <c r="K21" s="84">
        <f t="shared" si="9"/>
        <v>2.9000000000000341</v>
      </c>
      <c r="L21" s="5">
        <f t="shared" si="10"/>
        <v>0.78500000000000003</v>
      </c>
      <c r="M21" s="107">
        <v>0.11</v>
      </c>
      <c r="N21" s="108">
        <v>0.2</v>
      </c>
      <c r="O21" s="108">
        <v>0.28999999999999998</v>
      </c>
      <c r="P21" s="108">
        <v>0.39</v>
      </c>
      <c r="Q21" s="108">
        <v>0.49</v>
      </c>
      <c r="R21" s="108">
        <v>0.59</v>
      </c>
      <c r="S21" s="108">
        <v>0.67</v>
      </c>
      <c r="T21" s="109">
        <v>0.74</v>
      </c>
      <c r="V21" s="91" t="s">
        <v>56</v>
      </c>
      <c r="W21" s="92" t="s">
        <v>8</v>
      </c>
      <c r="X21" s="92" t="s">
        <v>57</v>
      </c>
      <c r="Y21" s="92" t="s">
        <v>58</v>
      </c>
      <c r="Z21" s="93" t="s">
        <v>9</v>
      </c>
    </row>
    <row r="22" spans="1:26">
      <c r="A22" s="116">
        <v>264.60000000000002</v>
      </c>
      <c r="B22" s="8">
        <f t="shared" si="0"/>
        <v>0.50438785201470138</v>
      </c>
      <c r="C22" s="8">
        <f t="shared" si="1"/>
        <v>0.91706882184491167</v>
      </c>
      <c r="D22" s="8">
        <f t="shared" si="2"/>
        <v>1.3297497916751218</v>
      </c>
      <c r="E22" s="8">
        <f t="shared" si="3"/>
        <v>1.7882842025975776</v>
      </c>
      <c r="F22" s="8">
        <f t="shared" si="4"/>
        <v>2.2468186135200332</v>
      </c>
      <c r="G22" s="8">
        <f t="shared" si="5"/>
        <v>2.705353024442489</v>
      </c>
      <c r="H22" s="8">
        <f t="shared" si="6"/>
        <v>3.0721805531804542</v>
      </c>
      <c r="I22" s="8">
        <f t="shared" si="7"/>
        <v>3.393154640826173</v>
      </c>
      <c r="J22" s="16">
        <f t="shared" si="8"/>
        <v>3.5994951257412784</v>
      </c>
      <c r="K22" s="84">
        <f t="shared" si="9"/>
        <v>2.7000000000000455</v>
      </c>
      <c r="L22" s="5">
        <f t="shared" si="10"/>
        <v>0.78500000000000003</v>
      </c>
      <c r="M22" s="107">
        <v>0.11</v>
      </c>
      <c r="N22" s="108">
        <v>0.2</v>
      </c>
      <c r="O22" s="108">
        <v>0.28999999999999998</v>
      </c>
      <c r="P22" s="108">
        <v>0.39</v>
      </c>
      <c r="Q22" s="108">
        <v>0.49</v>
      </c>
      <c r="R22" s="108">
        <v>0.59</v>
      </c>
      <c r="S22" s="108">
        <v>0.67</v>
      </c>
      <c r="T22" s="109">
        <v>0.74</v>
      </c>
      <c r="V22" s="94">
        <v>20</v>
      </c>
      <c r="W22" s="95">
        <v>0.2</v>
      </c>
      <c r="X22" s="95">
        <v>0.23182380450040305</v>
      </c>
      <c r="Y22" s="95">
        <v>0.12</v>
      </c>
      <c r="Z22" s="96">
        <v>0.11182380450040305</v>
      </c>
    </row>
    <row r="23" spans="1:26">
      <c r="A23" s="116">
        <v>264.39999999999998</v>
      </c>
      <c r="B23" s="8">
        <f t="shared" si="0"/>
        <v>0.48534743689443749</v>
      </c>
      <c r="C23" s="8">
        <f t="shared" si="1"/>
        <v>0.8824498852626137</v>
      </c>
      <c r="D23" s="8">
        <f t="shared" si="2"/>
        <v>1.2795523336307899</v>
      </c>
      <c r="E23" s="8">
        <f t="shared" si="3"/>
        <v>1.7207772762620965</v>
      </c>
      <c r="F23" s="8">
        <f t="shared" si="4"/>
        <v>2.1620022188934032</v>
      </c>
      <c r="G23" s="8">
        <f t="shared" si="5"/>
        <v>2.60322716152471</v>
      </c>
      <c r="H23" s="8">
        <f t="shared" si="6"/>
        <v>2.956207115629756</v>
      </c>
      <c r="I23" s="8">
        <f t="shared" si="7"/>
        <v>3.2650645754716705</v>
      </c>
      <c r="J23" s="16">
        <f t="shared" si="8"/>
        <v>3.4636157996557588</v>
      </c>
      <c r="K23" s="84">
        <f t="shared" si="9"/>
        <v>2.5</v>
      </c>
      <c r="L23" s="5">
        <f t="shared" si="10"/>
        <v>0.78500000000000003</v>
      </c>
      <c r="M23" s="107">
        <v>0.11</v>
      </c>
      <c r="N23" s="108">
        <v>0.2</v>
      </c>
      <c r="O23" s="108">
        <v>0.28999999999999998</v>
      </c>
      <c r="P23" s="108">
        <v>0.39</v>
      </c>
      <c r="Q23" s="108">
        <v>0.49</v>
      </c>
      <c r="R23" s="108">
        <v>0.59</v>
      </c>
      <c r="S23" s="108">
        <v>0.67</v>
      </c>
      <c r="T23" s="109">
        <v>0.74</v>
      </c>
      <c r="V23" s="97">
        <v>30</v>
      </c>
      <c r="W23" s="98">
        <v>0.3</v>
      </c>
      <c r="X23" s="98">
        <v>0.28981987018185212</v>
      </c>
      <c r="Y23" s="98">
        <v>9.1651513899116799E-2</v>
      </c>
      <c r="Z23" s="99">
        <v>0.19816835628273533</v>
      </c>
    </row>
    <row r="24" spans="1:26" ht="13.5" thickBot="1">
      <c r="A24" s="116">
        <v>264.2</v>
      </c>
      <c r="B24" s="122">
        <f t="shared" si="0"/>
        <v>0.46552890752347598</v>
      </c>
      <c r="C24" s="122">
        <f t="shared" si="1"/>
        <v>0.84641619549722913</v>
      </c>
      <c r="D24" s="122">
        <f t="shared" si="2"/>
        <v>1.2273034834709822</v>
      </c>
      <c r="E24" s="122">
        <f t="shared" si="3"/>
        <v>1.6505115812195967</v>
      </c>
      <c r="F24" s="122">
        <f t="shared" si="4"/>
        <v>2.0737196789682111</v>
      </c>
      <c r="G24" s="122">
        <f t="shared" si="5"/>
        <v>2.4969277767168254</v>
      </c>
      <c r="H24" s="122">
        <f t="shared" si="6"/>
        <v>2.8354942549157176</v>
      </c>
      <c r="I24" s="122">
        <f t="shared" si="7"/>
        <v>3.1317399233397478</v>
      </c>
      <c r="J24" s="123">
        <f t="shared" si="8"/>
        <v>3.3221835673266247</v>
      </c>
      <c r="K24" s="84">
        <f t="shared" si="9"/>
        <v>2.3000000000000114</v>
      </c>
      <c r="L24" s="5">
        <f t="shared" si="10"/>
        <v>0.78500000000000003</v>
      </c>
      <c r="M24" s="107">
        <v>0.11</v>
      </c>
      <c r="N24" s="108">
        <v>0.2</v>
      </c>
      <c r="O24" s="108">
        <v>0.28999999999999998</v>
      </c>
      <c r="P24" s="108">
        <v>0.39</v>
      </c>
      <c r="Q24" s="108">
        <v>0.49</v>
      </c>
      <c r="R24" s="108">
        <v>0.59</v>
      </c>
      <c r="S24" s="108">
        <v>0.67</v>
      </c>
      <c r="T24" s="109">
        <v>0.74</v>
      </c>
      <c r="V24" s="97">
        <v>40</v>
      </c>
      <c r="W24" s="98">
        <v>0.4</v>
      </c>
      <c r="X24" s="98">
        <v>0.34235960150114142</v>
      </c>
      <c r="Y24" s="98">
        <v>4.898979485566355E-2</v>
      </c>
      <c r="Z24" s="99">
        <v>0.29336980664547785</v>
      </c>
    </row>
    <row r="25" spans="1:26">
      <c r="A25" s="119">
        <v>264</v>
      </c>
      <c r="B25" s="120">
        <f t="shared" si="0"/>
        <v>0.44482827358431493</v>
      </c>
      <c r="C25" s="120">
        <f t="shared" si="1"/>
        <v>0.80877867924420899</v>
      </c>
      <c r="D25" s="120">
        <f t="shared" si="2"/>
        <v>1.172729084904103</v>
      </c>
      <c r="E25" s="120">
        <f t="shared" si="3"/>
        <v>1.5771184245262075</v>
      </c>
      <c r="F25" s="120">
        <f t="shared" si="4"/>
        <v>1.9815077641483119</v>
      </c>
      <c r="G25" s="120">
        <f t="shared" si="5"/>
        <v>2.3858971037704162</v>
      </c>
      <c r="H25" s="120">
        <f t="shared" si="6"/>
        <v>2.7094085754681001</v>
      </c>
      <c r="I25" s="120">
        <f t="shared" si="7"/>
        <v>2.9924811132035734</v>
      </c>
      <c r="J25" s="121">
        <f t="shared" si="8"/>
        <v>3.1744563160335204</v>
      </c>
      <c r="K25" s="84">
        <f t="shared" si="9"/>
        <v>2.1000000000000227</v>
      </c>
      <c r="L25" s="5">
        <f t="shared" si="10"/>
        <v>0.78500000000000003</v>
      </c>
      <c r="M25" s="107">
        <v>0.11</v>
      </c>
      <c r="N25" s="108">
        <v>0.2</v>
      </c>
      <c r="O25" s="108">
        <v>0.28999999999999998</v>
      </c>
      <c r="P25" s="108">
        <v>0.39</v>
      </c>
      <c r="Q25" s="108">
        <v>0.49</v>
      </c>
      <c r="R25" s="108">
        <v>0.59</v>
      </c>
      <c r="S25" s="108">
        <v>0.67</v>
      </c>
      <c r="T25" s="109">
        <v>0.74</v>
      </c>
      <c r="V25" s="97">
        <v>50</v>
      </c>
      <c r="W25" s="98">
        <v>0.5</v>
      </c>
      <c r="X25" s="98">
        <v>0.39269908169872414</v>
      </c>
      <c r="Y25" s="98">
        <v>0</v>
      </c>
      <c r="Z25" s="99">
        <v>0.39269908169872414</v>
      </c>
    </row>
    <row r="26" spans="1:26">
      <c r="A26" s="116">
        <v>263.8</v>
      </c>
      <c r="B26" s="8">
        <f t="shared" si="0"/>
        <v>0.4231160859858713</v>
      </c>
      <c r="C26" s="8">
        <f t="shared" si="1"/>
        <v>0.76930197451976601</v>
      </c>
      <c r="D26" s="8">
        <f t="shared" si="2"/>
        <v>1.1154878630536607</v>
      </c>
      <c r="E26" s="8">
        <f t="shared" si="3"/>
        <v>1.5001388503135438</v>
      </c>
      <c r="F26" s="8">
        <f t="shared" si="4"/>
        <v>1.8847898375734264</v>
      </c>
      <c r="G26" s="8">
        <f t="shared" si="5"/>
        <v>2.2694408248333096</v>
      </c>
      <c r="H26" s="8">
        <f t="shared" si="6"/>
        <v>2.5771616146412164</v>
      </c>
      <c r="I26" s="8">
        <f t="shared" si="7"/>
        <v>2.8464173057231341</v>
      </c>
      <c r="J26" s="16">
        <f t="shared" si="8"/>
        <v>3.0195102499900819</v>
      </c>
      <c r="K26" s="84">
        <f t="shared" si="9"/>
        <v>1.9000000000000341</v>
      </c>
      <c r="L26" s="5">
        <f t="shared" si="10"/>
        <v>0.78500000000000003</v>
      </c>
      <c r="M26" s="107">
        <v>0.11</v>
      </c>
      <c r="N26" s="108">
        <v>0.2</v>
      </c>
      <c r="O26" s="108">
        <v>0.28999999999999998</v>
      </c>
      <c r="P26" s="108">
        <v>0.39</v>
      </c>
      <c r="Q26" s="108">
        <v>0.49</v>
      </c>
      <c r="R26" s="108">
        <v>0.59</v>
      </c>
      <c r="S26" s="108">
        <v>0.67</v>
      </c>
      <c r="T26" s="109">
        <v>0.74</v>
      </c>
      <c r="V26" s="97">
        <v>60</v>
      </c>
      <c r="W26" s="98">
        <v>0.6</v>
      </c>
      <c r="X26" s="98">
        <v>0.44303856189630686</v>
      </c>
      <c r="Y26" s="98">
        <v>-4.898979485566355E-2</v>
      </c>
      <c r="Z26" s="99">
        <v>0.49202835675197043</v>
      </c>
    </row>
    <row r="27" spans="1:26">
      <c r="A27" s="116">
        <v>263.60000000000002</v>
      </c>
      <c r="B27" s="8">
        <f t="shared" si="0"/>
        <v>0.40022774948771894</v>
      </c>
      <c r="C27" s="8">
        <f t="shared" si="1"/>
        <v>0.72768681725039808</v>
      </c>
      <c r="D27" s="8">
        <f t="shared" si="2"/>
        <v>1.0551458850130773</v>
      </c>
      <c r="E27" s="8">
        <f t="shared" si="3"/>
        <v>1.4189892936382762</v>
      </c>
      <c r="F27" s="8">
        <f t="shared" si="4"/>
        <v>1.7828327022634751</v>
      </c>
      <c r="G27" s="8">
        <f t="shared" si="5"/>
        <v>2.146676110888674</v>
      </c>
      <c r="H27" s="8">
        <f t="shared" si="6"/>
        <v>2.4377508377888337</v>
      </c>
      <c r="I27" s="8">
        <f t="shared" si="7"/>
        <v>2.692441223826473</v>
      </c>
      <c r="J27" s="16">
        <f t="shared" si="8"/>
        <v>2.8561707577078126</v>
      </c>
      <c r="K27" s="84">
        <f t="shared" si="9"/>
        <v>1.7000000000000455</v>
      </c>
      <c r="L27" s="5">
        <f t="shared" si="10"/>
        <v>0.78500000000000003</v>
      </c>
      <c r="M27" s="107">
        <v>0.11</v>
      </c>
      <c r="N27" s="108">
        <v>0.2</v>
      </c>
      <c r="O27" s="108">
        <v>0.28999999999999998</v>
      </c>
      <c r="P27" s="108">
        <v>0.39</v>
      </c>
      <c r="Q27" s="108">
        <v>0.49</v>
      </c>
      <c r="R27" s="108">
        <v>0.59</v>
      </c>
      <c r="S27" s="108">
        <v>0.67</v>
      </c>
      <c r="T27" s="109">
        <v>0.74</v>
      </c>
      <c r="V27" s="97">
        <v>70</v>
      </c>
      <c r="W27" s="98">
        <v>0.7</v>
      </c>
      <c r="X27" s="98">
        <v>0.4955782932155961</v>
      </c>
      <c r="Y27" s="98">
        <v>-9.1651513899116785E-2</v>
      </c>
      <c r="Z27" s="99">
        <v>0.58722980711471284</v>
      </c>
    </row>
    <row r="28" spans="1:26">
      <c r="A28" s="116">
        <v>263.39999999999998</v>
      </c>
      <c r="B28" s="8">
        <f t="shared" si="0"/>
        <v>0.37594850804332236</v>
      </c>
      <c r="C28" s="8">
        <f t="shared" si="1"/>
        <v>0.68354274189694975</v>
      </c>
      <c r="D28" s="8">
        <f t="shared" si="2"/>
        <v>0.99113697575057713</v>
      </c>
      <c r="E28" s="8">
        <f t="shared" si="3"/>
        <v>1.3329083466990519</v>
      </c>
      <c r="F28" s="8">
        <f t="shared" si="4"/>
        <v>1.6746797176475268</v>
      </c>
      <c r="G28" s="8">
        <f t="shared" si="5"/>
        <v>2.0164510885960016</v>
      </c>
      <c r="H28" s="8">
        <f t="shared" si="6"/>
        <v>2.289868185354782</v>
      </c>
      <c r="I28" s="8">
        <f t="shared" si="7"/>
        <v>2.5291081450187138</v>
      </c>
      <c r="J28" s="16">
        <f t="shared" si="8"/>
        <v>2.6829052619455278</v>
      </c>
      <c r="K28" s="84">
        <f t="shared" si="9"/>
        <v>1.5</v>
      </c>
      <c r="L28" s="5">
        <f t="shared" si="10"/>
        <v>0.78500000000000003</v>
      </c>
      <c r="M28" s="107">
        <v>0.11</v>
      </c>
      <c r="N28" s="108">
        <v>0.2</v>
      </c>
      <c r="O28" s="108">
        <v>0.28999999999999998</v>
      </c>
      <c r="P28" s="108">
        <v>0.39</v>
      </c>
      <c r="Q28" s="108">
        <v>0.49</v>
      </c>
      <c r="R28" s="108">
        <v>0.59</v>
      </c>
      <c r="S28" s="108">
        <v>0.67</v>
      </c>
      <c r="T28" s="109">
        <v>0.74</v>
      </c>
      <c r="V28" s="97">
        <v>80</v>
      </c>
      <c r="W28" s="98">
        <v>0.8</v>
      </c>
      <c r="X28" s="98">
        <v>0.5535743588970452</v>
      </c>
      <c r="Y28" s="98">
        <v>-0.12</v>
      </c>
      <c r="Z28" s="99">
        <v>0.6735743588970452</v>
      </c>
    </row>
    <row r="29" spans="1:26" ht="13.5" thickBot="1">
      <c r="A29" s="117">
        <v>263.2</v>
      </c>
      <c r="B29" s="18">
        <f t="shared" si="0"/>
        <v>0.34998901402758498</v>
      </c>
      <c r="C29" s="18">
        <f t="shared" si="1"/>
        <v>0.63634366186833635</v>
      </c>
      <c r="D29" s="18">
        <f t="shared" si="2"/>
        <v>0.92269830970908773</v>
      </c>
      <c r="E29" s="18">
        <f t="shared" si="3"/>
        <v>1.2408701406432558</v>
      </c>
      <c r="F29" s="18">
        <f t="shared" si="4"/>
        <v>1.559041971577424</v>
      </c>
      <c r="G29" s="18">
        <f t="shared" si="5"/>
        <v>1.8772138025115921</v>
      </c>
      <c r="H29" s="18">
        <f t="shared" si="6"/>
        <v>2.1317512672589269</v>
      </c>
      <c r="I29" s="18">
        <f t="shared" si="7"/>
        <v>2.3544715489128443</v>
      </c>
      <c r="J29" s="19">
        <f t="shared" si="8"/>
        <v>2.4976488728332202</v>
      </c>
      <c r="K29" s="84">
        <f t="shared" si="9"/>
        <v>1.3000000000000114</v>
      </c>
      <c r="L29" s="5">
        <f t="shared" si="10"/>
        <v>0.78500000000000003</v>
      </c>
      <c r="M29" s="107">
        <v>0.11</v>
      </c>
      <c r="N29" s="108">
        <v>0.2</v>
      </c>
      <c r="O29" s="108">
        <v>0.28999999999999998</v>
      </c>
      <c r="P29" s="108">
        <v>0.39</v>
      </c>
      <c r="Q29" s="108">
        <v>0.49</v>
      </c>
      <c r="R29" s="108">
        <v>0.59</v>
      </c>
      <c r="S29" s="108">
        <v>0.67</v>
      </c>
      <c r="T29" s="109">
        <v>0.74</v>
      </c>
      <c r="V29" s="97">
        <v>90</v>
      </c>
      <c r="W29" s="98">
        <v>0.9</v>
      </c>
      <c r="X29" s="98">
        <v>0.62452288619912721</v>
      </c>
      <c r="Y29" s="98">
        <v>-0.11999999999999998</v>
      </c>
      <c r="Z29" s="99">
        <v>0.74452288619912721</v>
      </c>
    </row>
    <row r="30" spans="1:26" ht="13.5" thickBot="1">
      <c r="A30" s="116">
        <v>263</v>
      </c>
      <c r="B30" s="124">
        <f t="shared" si="0"/>
        <v>0.32194306822791224</v>
      </c>
      <c r="C30" s="124">
        <f t="shared" si="1"/>
        <v>0.58535103314165859</v>
      </c>
      <c r="D30" s="124">
        <f t="shared" si="2"/>
        <v>0.848758998055405</v>
      </c>
      <c r="E30" s="124">
        <f t="shared" si="3"/>
        <v>1.1414345146262344</v>
      </c>
      <c r="F30" s="124">
        <f t="shared" si="4"/>
        <v>1.4341100311970634</v>
      </c>
      <c r="G30" s="124">
        <f t="shared" si="5"/>
        <v>1.7267855477678926</v>
      </c>
      <c r="H30" s="124">
        <f t="shared" si="6"/>
        <v>1.9609259610245564</v>
      </c>
      <c r="I30" s="124">
        <f t="shared" si="7"/>
        <v>2.1657988226241369</v>
      </c>
      <c r="J30" s="125">
        <f t="shared" si="8"/>
        <v>2.29750280508101</v>
      </c>
      <c r="K30" s="84">
        <f t="shared" si="9"/>
        <v>1.1000000000000227</v>
      </c>
      <c r="L30" s="5">
        <f t="shared" si="10"/>
        <v>0.78500000000000003</v>
      </c>
      <c r="M30" s="107">
        <v>0.11</v>
      </c>
      <c r="N30" s="108">
        <v>0.2</v>
      </c>
      <c r="O30" s="108">
        <v>0.28999999999999998</v>
      </c>
      <c r="P30" s="108">
        <v>0.39</v>
      </c>
      <c r="Q30" s="108">
        <v>0.49</v>
      </c>
      <c r="R30" s="108">
        <v>0.59</v>
      </c>
      <c r="S30" s="108">
        <v>0.67</v>
      </c>
      <c r="T30" s="109">
        <v>0.74</v>
      </c>
      <c r="V30" s="100">
        <v>100</v>
      </c>
      <c r="W30" s="101">
        <v>1</v>
      </c>
      <c r="X30" s="101">
        <v>0.78539816339744828</v>
      </c>
      <c r="Y30" s="101">
        <v>0</v>
      </c>
      <c r="Z30" s="102">
        <v>0.78539816339744828</v>
      </c>
    </row>
    <row r="31" spans="1:26" ht="13.5" thickBot="1">
      <c r="A31" s="116">
        <v>262.8</v>
      </c>
      <c r="B31" s="8">
        <f t="shared" si="0"/>
        <v>0.29120846213666801</v>
      </c>
      <c r="C31" s="8">
        <f t="shared" si="1"/>
        <v>0.52946993115757823</v>
      </c>
      <c r="D31" s="8">
        <f t="shared" si="2"/>
        <v>0.7677314001784884</v>
      </c>
      <c r="E31" s="8">
        <f t="shared" si="3"/>
        <v>1.0324663657572775</v>
      </c>
      <c r="F31" s="8">
        <f t="shared" si="4"/>
        <v>1.2972013313360666</v>
      </c>
      <c r="G31" s="8">
        <f t="shared" si="5"/>
        <v>1.5619362969148558</v>
      </c>
      <c r="H31" s="8">
        <f t="shared" si="6"/>
        <v>1.7737242693778872</v>
      </c>
      <c r="I31" s="8">
        <f t="shared" si="7"/>
        <v>1.9590387452830396</v>
      </c>
      <c r="J31" s="16">
        <f t="shared" si="8"/>
        <v>2.0781694797934946</v>
      </c>
      <c r="K31" s="84">
        <f t="shared" ref="K31:K32" si="11">A31-$A$38-$W$15</f>
        <v>0.90000000000003411</v>
      </c>
      <c r="L31" s="5">
        <f t="shared" si="10"/>
        <v>0.78500000000000003</v>
      </c>
      <c r="M31" s="107">
        <v>0.11</v>
      </c>
      <c r="N31" s="108">
        <v>0.2</v>
      </c>
      <c r="O31" s="108">
        <v>0.28999999999999998</v>
      </c>
      <c r="P31" s="108">
        <v>0.39</v>
      </c>
      <c r="Q31" s="108">
        <v>0.49</v>
      </c>
      <c r="R31" s="108">
        <v>0.59</v>
      </c>
      <c r="S31" s="108">
        <v>0.67</v>
      </c>
      <c r="T31" s="109">
        <v>0.74</v>
      </c>
    </row>
    <row r="32" spans="1:26" ht="13.5" thickBot="1">
      <c r="A32" s="116">
        <v>262.60000000000002</v>
      </c>
      <c r="B32" s="8">
        <f t="shared" si="0"/>
        <v>0.25682172349706767</v>
      </c>
      <c r="C32" s="8">
        <f t="shared" si="1"/>
        <v>0.46694858817648671</v>
      </c>
      <c r="D32" s="8">
        <f t="shared" si="2"/>
        <v>0.67707545285590576</v>
      </c>
      <c r="E32" s="8">
        <f t="shared" si="3"/>
        <v>0.91054974694414903</v>
      </c>
      <c r="F32" s="8">
        <f t="shared" si="4"/>
        <v>1.1440240410323923</v>
      </c>
      <c r="G32" s="8">
        <f t="shared" si="5"/>
        <v>1.3774983351206358</v>
      </c>
      <c r="H32" s="8">
        <f t="shared" si="6"/>
        <v>1.5642777703912305</v>
      </c>
      <c r="I32" s="8">
        <f t="shared" si="7"/>
        <v>1.7277097762530009</v>
      </c>
      <c r="J32" s="16">
        <f t="shared" si="8"/>
        <v>1.8327732085927104</v>
      </c>
      <c r="K32" s="84">
        <f t="shared" si="11"/>
        <v>0.70000000000004547</v>
      </c>
      <c r="L32" s="5">
        <f t="shared" si="10"/>
        <v>0.78500000000000003</v>
      </c>
      <c r="M32" s="107">
        <v>0.11</v>
      </c>
      <c r="N32" s="108">
        <v>0.2</v>
      </c>
      <c r="O32" s="108">
        <v>0.28999999999999998</v>
      </c>
      <c r="P32" s="108">
        <v>0.39</v>
      </c>
      <c r="Q32" s="108">
        <v>0.49</v>
      </c>
      <c r="R32" s="108">
        <v>0.59</v>
      </c>
      <c r="S32" s="108">
        <v>0.67</v>
      </c>
      <c r="T32" s="109">
        <v>0.74</v>
      </c>
      <c r="V32" s="126" t="s">
        <v>8</v>
      </c>
      <c r="W32" s="127" t="s">
        <v>57</v>
      </c>
      <c r="X32" s="127" t="s">
        <v>58</v>
      </c>
      <c r="Y32" s="127" t="s">
        <v>9</v>
      </c>
      <c r="Z32" s="128"/>
    </row>
    <row r="33" spans="1:26">
      <c r="A33" s="116">
        <v>262.39999999999998</v>
      </c>
      <c r="B33" s="8">
        <f t="shared" si="0"/>
        <v>0.21705397232025034</v>
      </c>
      <c r="C33" s="8">
        <f t="shared" si="1"/>
        <v>0.39464358603681882</v>
      </c>
      <c r="D33" s="8">
        <f t="shared" si="2"/>
        <v>0.57223319975338727</v>
      </c>
      <c r="E33" s="8">
        <f t="shared" si="3"/>
        <v>0.76955499277179673</v>
      </c>
      <c r="F33" s="8">
        <f t="shared" si="4"/>
        <v>0.96687678579020597</v>
      </c>
      <c r="G33" s="8">
        <f t="shared" si="5"/>
        <v>1.1641985788086153</v>
      </c>
      <c r="H33" s="8">
        <f t="shared" si="6"/>
        <v>1.3220560132233432</v>
      </c>
      <c r="I33" s="8">
        <f t="shared" si="7"/>
        <v>1.4601812683362296</v>
      </c>
      <c r="J33" s="16">
        <f t="shared" si="8"/>
        <v>1.5489760751945141</v>
      </c>
      <c r="K33" s="103">
        <f t="shared" ref="K33:K38" si="12">(A33-$A$38)/2</f>
        <v>0.5</v>
      </c>
      <c r="L33" s="5">
        <f t="shared" si="10"/>
        <v>0.78500000000000003</v>
      </c>
      <c r="M33" s="107">
        <v>0.11</v>
      </c>
      <c r="N33" s="108">
        <v>0.2</v>
      </c>
      <c r="O33" s="108">
        <v>0.28999999999999998</v>
      </c>
      <c r="P33" s="108">
        <v>0.39</v>
      </c>
      <c r="Q33" s="108">
        <v>0.49</v>
      </c>
      <c r="R33" s="108">
        <v>0.59</v>
      </c>
      <c r="S33" s="108">
        <v>0.67</v>
      </c>
      <c r="T33" s="109">
        <v>0.74</v>
      </c>
      <c r="V33" s="97">
        <v>0</v>
      </c>
      <c r="W33" s="98">
        <v>0</v>
      </c>
      <c r="X33" s="98">
        <v>0</v>
      </c>
      <c r="Y33" s="98">
        <v>0</v>
      </c>
      <c r="Z33" s="99">
        <v>261.39999999999998</v>
      </c>
    </row>
    <row r="34" spans="1:26" ht="13.5" thickBot="1">
      <c r="A34" s="116">
        <v>262.2</v>
      </c>
      <c r="B34" s="122">
        <f t="shared" si="0"/>
        <v>0.19413897475777639</v>
      </c>
      <c r="C34" s="122">
        <f t="shared" si="1"/>
        <v>0.35297995410504801</v>
      </c>
      <c r="D34" s="122">
        <f t="shared" si="2"/>
        <v>0.5118209334523196</v>
      </c>
      <c r="E34" s="122">
        <f t="shared" si="3"/>
        <v>0.68831091050484361</v>
      </c>
      <c r="F34" s="122">
        <f t="shared" si="4"/>
        <v>0.8648008875573675</v>
      </c>
      <c r="G34" s="122">
        <f t="shared" si="5"/>
        <v>1.0412908646098915</v>
      </c>
      <c r="H34" s="122">
        <f t="shared" si="6"/>
        <v>1.1824828462519108</v>
      </c>
      <c r="I34" s="122">
        <f t="shared" si="7"/>
        <v>1.1824828462519108</v>
      </c>
      <c r="J34" s="123">
        <f t="shared" si="8"/>
        <v>1.1824828462519108</v>
      </c>
      <c r="K34" s="103">
        <f t="shared" si="12"/>
        <v>0.40000000000000568</v>
      </c>
      <c r="L34" s="5">
        <v>0.67</v>
      </c>
      <c r="M34" s="107">
        <v>0.11</v>
      </c>
      <c r="N34" s="108">
        <v>0.2</v>
      </c>
      <c r="O34" s="108">
        <v>0.28999999999999998</v>
      </c>
      <c r="P34" s="108">
        <v>0.39</v>
      </c>
      <c r="Q34" s="110">
        <v>0.49</v>
      </c>
      <c r="R34" s="108">
        <v>0.59</v>
      </c>
      <c r="S34" s="108">
        <v>0.67</v>
      </c>
      <c r="T34" s="109">
        <v>0.67</v>
      </c>
      <c r="V34" s="97">
        <v>0.2</v>
      </c>
      <c r="W34" s="98">
        <v>0.23182380450040305</v>
      </c>
      <c r="X34" s="98">
        <v>0.12</v>
      </c>
      <c r="Y34" s="98">
        <v>0.11182380450040305</v>
      </c>
      <c r="Z34" s="99">
        <v>261.60000000000002</v>
      </c>
    </row>
    <row r="35" spans="1:26">
      <c r="A35" s="119">
        <v>262</v>
      </c>
      <c r="B35" s="120">
        <f t="shared" si="0"/>
        <v>0.16812928400490224</v>
      </c>
      <c r="C35" s="120">
        <f t="shared" si="1"/>
        <v>0.30568960728164041</v>
      </c>
      <c r="D35" s="120">
        <f t="shared" si="2"/>
        <v>0.44324993055837864</v>
      </c>
      <c r="E35" s="120">
        <f t="shared" si="3"/>
        <v>0.59609473419919889</v>
      </c>
      <c r="F35" s="120">
        <f t="shared" si="4"/>
        <v>0.74893953784001899</v>
      </c>
      <c r="G35" s="120">
        <f t="shared" si="5"/>
        <v>0.74893953784001899</v>
      </c>
      <c r="H35" s="120">
        <f t="shared" si="6"/>
        <v>0.74893953784001899</v>
      </c>
      <c r="I35" s="120">
        <f t="shared" si="7"/>
        <v>0.74893953784001899</v>
      </c>
      <c r="J35" s="121">
        <f t="shared" si="8"/>
        <v>0.74893953784001899</v>
      </c>
      <c r="K35" s="103">
        <f t="shared" si="12"/>
        <v>0.30000000000001137</v>
      </c>
      <c r="L35" s="23">
        <v>0.49</v>
      </c>
      <c r="M35" s="107">
        <v>0.11</v>
      </c>
      <c r="N35" s="108">
        <v>0.2</v>
      </c>
      <c r="O35" s="108">
        <v>0.28999999999999998</v>
      </c>
      <c r="P35" s="108">
        <v>0.39</v>
      </c>
      <c r="Q35" s="110">
        <v>0.49</v>
      </c>
      <c r="R35" s="110">
        <v>0.49</v>
      </c>
      <c r="S35" s="110">
        <v>0.49</v>
      </c>
      <c r="T35" s="111">
        <v>0.49</v>
      </c>
      <c r="V35" s="97">
        <v>0.4</v>
      </c>
      <c r="W35" s="98">
        <v>0.34235960150114142</v>
      </c>
      <c r="X35" s="98">
        <v>4.898979485566355E-2</v>
      </c>
      <c r="Y35" s="98">
        <v>0.29336980664547785</v>
      </c>
      <c r="Z35" s="99">
        <v>261.8</v>
      </c>
    </row>
    <row r="36" spans="1:26">
      <c r="A36" s="116">
        <v>261.8</v>
      </c>
      <c r="B36" s="8">
        <f t="shared" si="0"/>
        <v>0.13727698554383255</v>
      </c>
      <c r="C36" s="8">
        <f t="shared" si="1"/>
        <v>0.24959451917060463</v>
      </c>
      <c r="D36" s="8">
        <f t="shared" si="2"/>
        <v>0.3619120527973767</v>
      </c>
      <c r="E36" s="8">
        <f t="shared" si="3"/>
        <v>0.3619120527973767</v>
      </c>
      <c r="F36" s="8">
        <f t="shared" si="4"/>
        <v>0.3619120527973767</v>
      </c>
      <c r="G36" s="8">
        <f t="shared" si="5"/>
        <v>0.3619120527973767</v>
      </c>
      <c r="H36" s="8">
        <f t="shared" si="6"/>
        <v>0.3619120527973767</v>
      </c>
      <c r="I36" s="8">
        <f t="shared" si="7"/>
        <v>0.3619120527973767</v>
      </c>
      <c r="J36" s="16">
        <f t="shared" si="8"/>
        <v>0.3619120527973767</v>
      </c>
      <c r="K36" s="103">
        <f t="shared" si="12"/>
        <v>0.20000000000001705</v>
      </c>
      <c r="L36" s="23">
        <v>0.28999999999999998</v>
      </c>
      <c r="M36" s="107">
        <v>0.11</v>
      </c>
      <c r="N36" s="108">
        <v>0.2</v>
      </c>
      <c r="O36" s="110">
        <v>0.28999999999999998</v>
      </c>
      <c r="P36" s="110">
        <v>0.28999999999999998</v>
      </c>
      <c r="Q36" s="110">
        <v>0.28999999999999998</v>
      </c>
      <c r="R36" s="110">
        <v>0.28999999999999998</v>
      </c>
      <c r="S36" s="110">
        <v>0.28999999999999998</v>
      </c>
      <c r="T36" s="111">
        <v>0.28999999999999998</v>
      </c>
      <c r="V36" s="97">
        <v>0.6</v>
      </c>
      <c r="W36" s="98">
        <v>0.44303856189630686</v>
      </c>
      <c r="X36" s="98">
        <v>-4.898979485566355E-2</v>
      </c>
      <c r="Y36" s="98">
        <v>0.49202835675197043</v>
      </c>
      <c r="Z36" s="99">
        <v>262</v>
      </c>
    </row>
    <row r="37" spans="1:26">
      <c r="A37" s="116">
        <v>261.60000000000002</v>
      </c>
      <c r="B37" s="8">
        <f t="shared" si="0"/>
        <v>9.7069487378898547E-2</v>
      </c>
      <c r="C37" s="8">
        <f t="shared" si="1"/>
        <v>9.7069487378898547E-2</v>
      </c>
      <c r="D37" s="8">
        <f t="shared" si="2"/>
        <v>9.7069487378898547E-2</v>
      </c>
      <c r="E37" s="8">
        <f t="shared" si="3"/>
        <v>9.7069487378898547E-2</v>
      </c>
      <c r="F37" s="8">
        <f t="shared" si="4"/>
        <v>9.7069487378898547E-2</v>
      </c>
      <c r="G37" s="8">
        <f t="shared" si="5"/>
        <v>9.7069487378898547E-2</v>
      </c>
      <c r="H37" s="8">
        <f t="shared" si="6"/>
        <v>9.7069487378898547E-2</v>
      </c>
      <c r="I37" s="8">
        <f t="shared" si="7"/>
        <v>9.7069487378898547E-2</v>
      </c>
      <c r="J37" s="16">
        <f t="shared" si="8"/>
        <v>9.7069487378898547E-2</v>
      </c>
      <c r="K37" s="103">
        <f t="shared" si="12"/>
        <v>0.10000000000002274</v>
      </c>
      <c r="L37" s="23">
        <v>0.11</v>
      </c>
      <c r="M37" s="107">
        <v>0.11</v>
      </c>
      <c r="N37" s="110">
        <v>0.11</v>
      </c>
      <c r="O37" s="110">
        <v>0.11</v>
      </c>
      <c r="P37" s="110">
        <v>0.11</v>
      </c>
      <c r="Q37" s="110">
        <v>0.11</v>
      </c>
      <c r="R37" s="110">
        <v>0.11</v>
      </c>
      <c r="S37" s="110">
        <v>0.11</v>
      </c>
      <c r="T37" s="111">
        <v>0.11</v>
      </c>
      <c r="V37" s="97">
        <v>0.8</v>
      </c>
      <c r="W37" s="98">
        <v>0.5535743588970452</v>
      </c>
      <c r="X37" s="98">
        <v>-0.12</v>
      </c>
      <c r="Y37" s="98">
        <v>0.6735743588970452</v>
      </c>
      <c r="Z37" s="99">
        <v>262.2</v>
      </c>
    </row>
    <row r="38" spans="1:26" ht="13.5" thickBot="1">
      <c r="A38" s="117">
        <v>261.39999999999998</v>
      </c>
      <c r="B38" s="18">
        <f t="shared" si="0"/>
        <v>0</v>
      </c>
      <c r="C38" s="18">
        <f t="shared" si="1"/>
        <v>0</v>
      </c>
      <c r="D38" s="18">
        <f t="shared" si="2"/>
        <v>0</v>
      </c>
      <c r="E38" s="18">
        <f t="shared" si="3"/>
        <v>0</v>
      </c>
      <c r="F38" s="18">
        <f t="shared" si="4"/>
        <v>0</v>
      </c>
      <c r="G38" s="18">
        <f t="shared" si="5"/>
        <v>0</v>
      </c>
      <c r="H38" s="18">
        <f t="shared" si="6"/>
        <v>0</v>
      </c>
      <c r="I38" s="18">
        <f t="shared" si="7"/>
        <v>0</v>
      </c>
      <c r="J38" s="19">
        <f t="shared" si="8"/>
        <v>0</v>
      </c>
      <c r="K38" s="103">
        <f t="shared" si="12"/>
        <v>0</v>
      </c>
      <c r="L38" s="23">
        <v>0</v>
      </c>
      <c r="M38" s="113">
        <v>0</v>
      </c>
      <c r="N38" s="114">
        <v>0</v>
      </c>
      <c r="O38" s="114">
        <v>0</v>
      </c>
      <c r="P38" s="114">
        <v>0</v>
      </c>
      <c r="Q38" s="114">
        <v>0</v>
      </c>
      <c r="R38" s="114">
        <v>0</v>
      </c>
      <c r="S38" s="114">
        <v>0</v>
      </c>
      <c r="T38" s="115">
        <v>0</v>
      </c>
      <c r="V38" s="100">
        <v>1</v>
      </c>
      <c r="W38" s="101">
        <v>0.78539816339744828</v>
      </c>
      <c r="X38" s="101">
        <v>0</v>
      </c>
      <c r="Y38" s="101">
        <v>0.78539816339744828</v>
      </c>
      <c r="Z38" s="102">
        <v>262.39999999999998</v>
      </c>
    </row>
    <row r="39" spans="1:26">
      <c r="A39" s="6"/>
    </row>
    <row r="42" spans="1:26">
      <c r="M42" s="33"/>
    </row>
  </sheetData>
  <mergeCells count="1">
    <mergeCell ref="B4:J4"/>
  </mergeCells>
  <printOptions horizontalCentered="1"/>
  <pageMargins left="0.62992125984251968" right="0.59055118110236227" top="1.2598425196850394" bottom="0.98425196850393704" header="0.51181102362204722" footer="0.51181102362204722"/>
  <pageSetup paperSize="9" orientation="portrait" r:id="rId1"/>
  <headerFooter alignWithMargins="0">
    <oddHeader xml:space="preserve">&amp;COprava výpustního zařízení v NPP Swamp
Hydrotechnické výpočty-&amp;"Arial,Tučné"PŘÍLOHA č.9&amp;"Arial,Obyčejné"    </oddHeader>
    <oddFooter>&amp;CStránka &amp;P z &amp;N&amp;RMV projekt spol. s r.o.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Z42"/>
  <sheetViews>
    <sheetView workbookViewId="0">
      <selection activeCell="N51" sqref="N51"/>
    </sheetView>
  </sheetViews>
  <sheetFormatPr defaultRowHeight="12.75"/>
  <cols>
    <col min="2" max="10" width="8.7109375" customWidth="1"/>
    <col min="11" max="11" width="6.140625" customWidth="1"/>
  </cols>
  <sheetData>
    <row r="1" spans="1:26" ht="15.75">
      <c r="A1" s="4" t="s">
        <v>79</v>
      </c>
    </row>
    <row r="2" spans="1:26" ht="13.5" thickBot="1">
      <c r="A2" s="3" t="s">
        <v>71</v>
      </c>
      <c r="B2" s="3"/>
      <c r="C2" s="3"/>
    </row>
    <row r="3" spans="1:26" s="82" customFormat="1" ht="19.5" customHeight="1" thickBot="1">
      <c r="A3" s="79" t="s">
        <v>5</v>
      </c>
      <c r="B3" s="80">
        <v>0.2</v>
      </c>
      <c r="C3" s="80">
        <v>0.3</v>
      </c>
      <c r="D3" s="80">
        <v>0.4</v>
      </c>
      <c r="E3" s="80">
        <v>0.5</v>
      </c>
      <c r="F3" s="80">
        <v>0.6</v>
      </c>
      <c r="G3" s="80">
        <v>0.7</v>
      </c>
      <c r="H3" s="80">
        <v>0.8</v>
      </c>
      <c r="I3" s="80">
        <v>0.9</v>
      </c>
      <c r="J3" s="81">
        <v>1</v>
      </c>
    </row>
    <row r="4" spans="1:26" ht="30" customHeight="1" thickBot="1">
      <c r="A4" s="118" t="s">
        <v>6</v>
      </c>
      <c r="B4" s="151" t="s">
        <v>34</v>
      </c>
      <c r="C4" s="152"/>
      <c r="D4" s="152"/>
      <c r="E4" s="152"/>
      <c r="F4" s="152"/>
      <c r="G4" s="152"/>
      <c r="H4" s="152"/>
      <c r="I4" s="152"/>
      <c r="J4" s="153"/>
      <c r="K4" s="83" t="s">
        <v>59</v>
      </c>
      <c r="L4" s="83" t="s">
        <v>61</v>
      </c>
      <c r="M4" s="104" t="s">
        <v>69</v>
      </c>
      <c r="N4" s="105" t="s">
        <v>68</v>
      </c>
      <c r="O4" s="105" t="s">
        <v>67</v>
      </c>
      <c r="P4" s="105" t="s">
        <v>66</v>
      </c>
      <c r="Q4" s="105" t="s">
        <v>65</v>
      </c>
      <c r="R4" s="105" t="s">
        <v>64</v>
      </c>
      <c r="S4" s="105" t="s">
        <v>63</v>
      </c>
      <c r="T4" s="106" t="s">
        <v>62</v>
      </c>
      <c r="V4" s="33" t="s">
        <v>60</v>
      </c>
      <c r="W4" s="29"/>
      <c r="Z4" s="28"/>
    </row>
    <row r="5" spans="1:26">
      <c r="A5" s="119">
        <v>267.10000000000002</v>
      </c>
      <c r="B5" s="120">
        <f t="shared" ref="B5:B38" si="0">+$W$14*M5*($W$12*K5)^0.5</f>
        <v>0.19543824623138717</v>
      </c>
      <c r="C5" s="120">
        <f t="shared" ref="C5:C38" si="1">+$W$14*N5*($W$12*K5)^0.5</f>
        <v>0.32573041038564526</v>
      </c>
      <c r="D5" s="120">
        <f t="shared" ref="D5:D38" si="2">+$W$14*O5*($W$12*K5)^0.5</f>
        <v>0.45602257453990341</v>
      </c>
      <c r="E5" s="120">
        <f t="shared" ref="E5:E38" si="3">+$W$14*P5*($W$12*K5)^0.5</f>
        <v>0.65146082077129053</v>
      </c>
      <c r="F5" s="120">
        <f t="shared" ref="F5:F38" si="4">+$W$14*Q5*($W$12*K5)^0.5</f>
        <v>0.78175298492554868</v>
      </c>
      <c r="G5" s="120">
        <f t="shared" ref="G5:G38" si="5">+$W$14*R5*($W$12*K5)^0.5</f>
        <v>0.97719123115693574</v>
      </c>
      <c r="H5" s="120">
        <f t="shared" ref="H5:H38" si="6">+$W$14*S5*($W$12*K5)^0.5</f>
        <v>1.107483395311194</v>
      </c>
      <c r="I5" s="120">
        <f t="shared" ref="I5:I38" si="7">+$W$14*T5*($W$12*K5)^0.5</f>
        <v>1.237775559465452</v>
      </c>
      <c r="J5" s="121">
        <f t="shared" ref="J5:J38" si="8">+$W$14*L5*($W$12*K5)^0.5</f>
        <v>1.2784918607636577</v>
      </c>
      <c r="K5" s="84">
        <f t="shared" ref="K5:K30" si="9">A5-$A$38-$W$15</f>
        <v>5.4500000000000455</v>
      </c>
      <c r="L5" s="5">
        <f t="shared" ref="L5:L33" si="10">+($W$8/2)^2*3.14</f>
        <v>0.19625000000000001</v>
      </c>
      <c r="M5" s="107">
        <v>0.03</v>
      </c>
      <c r="N5" s="108">
        <v>0.05</v>
      </c>
      <c r="O5" s="108">
        <v>7.0000000000000007E-2</v>
      </c>
      <c r="P5" s="108">
        <v>0.1</v>
      </c>
      <c r="Q5" s="108">
        <v>0.12</v>
      </c>
      <c r="R5" s="108">
        <v>0.15</v>
      </c>
      <c r="S5" s="108">
        <v>0.17</v>
      </c>
      <c r="T5" s="109">
        <v>0.19</v>
      </c>
      <c r="V5" s="33"/>
      <c r="W5" s="29"/>
      <c r="Z5" s="28"/>
    </row>
    <row r="6" spans="1:26">
      <c r="A6" s="116">
        <v>267</v>
      </c>
      <c r="B6" s="8">
        <f t="shared" si="0"/>
        <v>0.19363693364128692</v>
      </c>
      <c r="C6" s="8">
        <f t="shared" si="1"/>
        <v>0.32272822273547819</v>
      </c>
      <c r="D6" s="8">
        <f t="shared" si="2"/>
        <v>0.45181951182966956</v>
      </c>
      <c r="E6" s="8">
        <f t="shared" si="3"/>
        <v>0.64545644547095637</v>
      </c>
      <c r="F6" s="8">
        <f t="shared" si="4"/>
        <v>0.77454773456514769</v>
      </c>
      <c r="G6" s="8">
        <f t="shared" si="5"/>
        <v>0.96818466820643467</v>
      </c>
      <c r="H6" s="8">
        <f t="shared" si="6"/>
        <v>1.0972759573006261</v>
      </c>
      <c r="I6" s="8">
        <f t="shared" si="7"/>
        <v>1.2263672463948172</v>
      </c>
      <c r="J6" s="16">
        <f t="shared" si="8"/>
        <v>1.2667082742367521</v>
      </c>
      <c r="K6" s="84">
        <f t="shared" si="9"/>
        <v>5.3500000000000227</v>
      </c>
      <c r="L6" s="5">
        <f t="shared" si="10"/>
        <v>0.19625000000000001</v>
      </c>
      <c r="M6" s="107">
        <v>0.03</v>
      </c>
      <c r="N6" s="108">
        <v>0.05</v>
      </c>
      <c r="O6" s="108">
        <v>7.0000000000000007E-2</v>
      </c>
      <c r="P6" s="108">
        <v>0.1</v>
      </c>
      <c r="Q6" s="108">
        <v>0.12</v>
      </c>
      <c r="R6" s="108">
        <v>0.15</v>
      </c>
      <c r="S6" s="108">
        <v>0.17</v>
      </c>
      <c r="T6" s="109">
        <v>0.19</v>
      </c>
      <c r="W6" s="29"/>
      <c r="Z6" s="30"/>
    </row>
    <row r="7" spans="1:26">
      <c r="A7" s="116">
        <v>266.89999999999998</v>
      </c>
      <c r="B7" s="8">
        <f t="shared" si="0"/>
        <v>0.19181870620458266</v>
      </c>
      <c r="C7" s="8">
        <f t="shared" si="1"/>
        <v>0.31969784367430443</v>
      </c>
      <c r="D7" s="8">
        <f t="shared" si="2"/>
        <v>0.44757698114402628</v>
      </c>
      <c r="E7" s="8">
        <f t="shared" si="3"/>
        <v>0.63939568734860885</v>
      </c>
      <c r="F7" s="8">
        <f t="shared" si="4"/>
        <v>0.76727482481833065</v>
      </c>
      <c r="G7" s="8">
        <f t="shared" si="5"/>
        <v>0.95909353102291339</v>
      </c>
      <c r="H7" s="8">
        <f t="shared" si="6"/>
        <v>1.0869726684926353</v>
      </c>
      <c r="I7" s="8">
        <f t="shared" si="7"/>
        <v>1.214851805962357</v>
      </c>
      <c r="J7" s="16">
        <f t="shared" si="8"/>
        <v>1.2548140364216451</v>
      </c>
      <c r="K7" s="84">
        <f t="shared" si="9"/>
        <v>5.25</v>
      </c>
      <c r="L7" s="5">
        <f t="shared" si="10"/>
        <v>0.19625000000000001</v>
      </c>
      <c r="M7" s="107">
        <v>0.03</v>
      </c>
      <c r="N7" s="108">
        <v>0.05</v>
      </c>
      <c r="O7" s="108">
        <v>7.0000000000000007E-2</v>
      </c>
      <c r="P7" s="108">
        <v>0.1</v>
      </c>
      <c r="Q7" s="108">
        <v>0.12</v>
      </c>
      <c r="R7" s="108">
        <v>0.15</v>
      </c>
      <c r="S7" s="108">
        <v>0.17</v>
      </c>
      <c r="T7" s="109">
        <v>0.19</v>
      </c>
      <c r="W7" s="132"/>
      <c r="Z7" s="30"/>
    </row>
    <row r="8" spans="1:26">
      <c r="A8" s="116">
        <v>266.8</v>
      </c>
      <c r="B8" s="8">
        <f t="shared" si="0"/>
        <v>0.18998307827277736</v>
      </c>
      <c r="C8" s="8">
        <f t="shared" si="1"/>
        <v>0.31663846378796223</v>
      </c>
      <c r="D8" s="8">
        <f t="shared" si="2"/>
        <v>0.44329384930314719</v>
      </c>
      <c r="E8" s="8">
        <f t="shared" si="3"/>
        <v>0.63327692757592446</v>
      </c>
      <c r="F8" s="8">
        <f t="shared" si="4"/>
        <v>0.75993231309110942</v>
      </c>
      <c r="G8" s="8">
        <f t="shared" si="5"/>
        <v>0.9499153913638867</v>
      </c>
      <c r="H8" s="8">
        <f t="shared" si="6"/>
        <v>1.0765707768790718</v>
      </c>
      <c r="I8" s="8">
        <f t="shared" si="7"/>
        <v>1.2032261623942566</v>
      </c>
      <c r="J8" s="16">
        <f t="shared" si="8"/>
        <v>1.2428059703677519</v>
      </c>
      <c r="K8" s="84">
        <f t="shared" si="9"/>
        <v>5.1500000000000341</v>
      </c>
      <c r="L8" s="5">
        <f t="shared" si="10"/>
        <v>0.19625000000000001</v>
      </c>
      <c r="M8" s="107">
        <v>0.03</v>
      </c>
      <c r="N8" s="108">
        <v>0.05</v>
      </c>
      <c r="O8" s="108">
        <v>7.0000000000000007E-2</v>
      </c>
      <c r="P8" s="108">
        <v>0.1</v>
      </c>
      <c r="Q8" s="108">
        <v>0.12</v>
      </c>
      <c r="R8" s="108">
        <v>0.15</v>
      </c>
      <c r="S8" s="108">
        <v>0.17</v>
      </c>
      <c r="T8" s="109">
        <v>0.19</v>
      </c>
      <c r="V8" s="31" t="s">
        <v>28</v>
      </c>
      <c r="W8" s="37">
        <v>0.5</v>
      </c>
      <c r="Z8" s="28"/>
    </row>
    <row r="9" spans="1:26" ht="13.5" thickBot="1">
      <c r="A9" s="116">
        <v>266.7</v>
      </c>
      <c r="B9" s="122">
        <f t="shared" si="0"/>
        <v>0.18812954050334593</v>
      </c>
      <c r="C9" s="122">
        <f t="shared" si="1"/>
        <v>0.31354923417224323</v>
      </c>
      <c r="D9" s="122">
        <f t="shared" si="2"/>
        <v>0.43896892784114055</v>
      </c>
      <c r="E9" s="122">
        <f t="shared" si="3"/>
        <v>0.62709846834448646</v>
      </c>
      <c r="F9" s="122">
        <f t="shared" si="4"/>
        <v>0.75251816201338373</v>
      </c>
      <c r="G9" s="122">
        <f t="shared" si="5"/>
        <v>0.94064770251672969</v>
      </c>
      <c r="H9" s="122">
        <f t="shared" si="6"/>
        <v>1.0660673961856271</v>
      </c>
      <c r="I9" s="122">
        <f t="shared" si="7"/>
        <v>1.1914870898545242</v>
      </c>
      <c r="J9" s="123">
        <f t="shared" si="8"/>
        <v>1.2306807441260548</v>
      </c>
      <c r="K9" s="84">
        <f t="shared" si="9"/>
        <v>5.0500000000000114</v>
      </c>
      <c r="L9" s="5">
        <f t="shared" si="10"/>
        <v>0.19625000000000001</v>
      </c>
      <c r="M9" s="107">
        <v>0.03</v>
      </c>
      <c r="N9" s="108">
        <v>0.05</v>
      </c>
      <c r="O9" s="108">
        <v>7.0000000000000007E-2</v>
      </c>
      <c r="P9" s="108">
        <v>0.1</v>
      </c>
      <c r="Q9" s="108">
        <v>0.12</v>
      </c>
      <c r="R9" s="108">
        <v>0.15</v>
      </c>
      <c r="S9" s="108">
        <v>0.17</v>
      </c>
      <c r="T9" s="109">
        <v>0.19</v>
      </c>
      <c r="V9" s="130"/>
      <c r="W9" s="37"/>
      <c r="Z9" s="131"/>
    </row>
    <row r="10" spans="1:26">
      <c r="A10" s="119">
        <v>266.60000000000002</v>
      </c>
      <c r="B10" s="120">
        <f t="shared" si="0"/>
        <v>0.18625755820905718</v>
      </c>
      <c r="C10" s="120">
        <f t="shared" si="1"/>
        <v>0.31042926368176199</v>
      </c>
      <c r="D10" s="120">
        <f t="shared" si="2"/>
        <v>0.43460096915446683</v>
      </c>
      <c r="E10" s="120">
        <f t="shared" si="3"/>
        <v>0.62085852736352398</v>
      </c>
      <c r="F10" s="120">
        <f t="shared" si="4"/>
        <v>0.74503023283622871</v>
      </c>
      <c r="G10" s="120">
        <f t="shared" si="5"/>
        <v>0.93128779104528592</v>
      </c>
      <c r="H10" s="120">
        <f t="shared" si="6"/>
        <v>1.0554594965179909</v>
      </c>
      <c r="I10" s="120">
        <f t="shared" si="7"/>
        <v>1.1796312019906956</v>
      </c>
      <c r="J10" s="121">
        <f t="shared" si="8"/>
        <v>1.2184348599509158</v>
      </c>
      <c r="K10" s="84">
        <f t="shared" si="9"/>
        <v>4.9500000000000455</v>
      </c>
      <c r="L10" s="5">
        <f t="shared" si="10"/>
        <v>0.19625000000000001</v>
      </c>
      <c r="M10" s="107">
        <v>0.03</v>
      </c>
      <c r="N10" s="108">
        <v>0.05</v>
      </c>
      <c r="O10" s="108">
        <v>7.0000000000000007E-2</v>
      </c>
      <c r="P10" s="108">
        <v>0.1</v>
      </c>
      <c r="Q10" s="108">
        <v>0.12</v>
      </c>
      <c r="R10" s="108">
        <v>0.15</v>
      </c>
      <c r="S10" s="108">
        <v>0.17</v>
      </c>
      <c r="T10" s="109">
        <v>0.19</v>
      </c>
      <c r="V10" s="38" t="s">
        <v>29</v>
      </c>
      <c r="W10" s="32">
        <f>+($W$8/2)^2*3.14</f>
        <v>0.19625000000000001</v>
      </c>
      <c r="X10" s="50" t="s">
        <v>35</v>
      </c>
      <c r="Y10" t="s">
        <v>36</v>
      </c>
    </row>
    <row r="11" spans="1:26">
      <c r="A11" s="116">
        <v>266.5</v>
      </c>
      <c r="B11" s="8">
        <f t="shared" si="0"/>
        <v>0.18436656955641431</v>
      </c>
      <c r="C11" s="8">
        <f t="shared" si="1"/>
        <v>0.30727761592735719</v>
      </c>
      <c r="D11" s="8">
        <f t="shared" si="2"/>
        <v>0.43018866229830016</v>
      </c>
      <c r="E11" s="8">
        <f t="shared" si="3"/>
        <v>0.61455523185471439</v>
      </c>
      <c r="F11" s="8">
        <f t="shared" si="4"/>
        <v>0.73746627822565725</v>
      </c>
      <c r="G11" s="8">
        <f t="shared" si="5"/>
        <v>0.92183284778207164</v>
      </c>
      <c r="H11" s="8">
        <f t="shared" si="6"/>
        <v>1.0447438941530145</v>
      </c>
      <c r="I11" s="8">
        <f t="shared" si="7"/>
        <v>1.1676549405239574</v>
      </c>
      <c r="J11" s="16">
        <f t="shared" si="8"/>
        <v>1.2060646425148771</v>
      </c>
      <c r="K11" s="84">
        <f t="shared" si="9"/>
        <v>4.8500000000000227</v>
      </c>
      <c r="L11" s="5">
        <f t="shared" si="10"/>
        <v>0.19625000000000001</v>
      </c>
      <c r="M11" s="107">
        <v>0.03</v>
      </c>
      <c r="N11" s="108">
        <v>0.05</v>
      </c>
      <c r="O11" s="108">
        <v>7.0000000000000007E-2</v>
      </c>
      <c r="P11" s="108">
        <v>0.1</v>
      </c>
      <c r="Q11" s="108">
        <v>0.12</v>
      </c>
      <c r="R11" s="108">
        <v>0.15</v>
      </c>
      <c r="S11" s="108">
        <v>0.17</v>
      </c>
      <c r="T11" s="109">
        <v>0.19</v>
      </c>
      <c r="V11" s="38"/>
      <c r="W11" s="32"/>
      <c r="X11" s="50"/>
    </row>
    <row r="12" spans="1:26">
      <c r="A12" s="116">
        <v>266.39999999999998</v>
      </c>
      <c r="B12" s="8">
        <f t="shared" si="0"/>
        <v>0.18245598359604434</v>
      </c>
      <c r="C12" s="8">
        <f t="shared" si="1"/>
        <v>0.30409330599340723</v>
      </c>
      <c r="D12" s="8">
        <f t="shared" si="2"/>
        <v>0.42573062839077019</v>
      </c>
      <c r="E12" s="8">
        <f t="shared" si="3"/>
        <v>0.60818661198681445</v>
      </c>
      <c r="F12" s="8">
        <f t="shared" si="4"/>
        <v>0.72982393438417736</v>
      </c>
      <c r="G12" s="8">
        <f t="shared" si="5"/>
        <v>0.91227991798022168</v>
      </c>
      <c r="H12" s="8">
        <f t="shared" si="6"/>
        <v>1.0339172403775847</v>
      </c>
      <c r="I12" s="8">
        <f t="shared" si="7"/>
        <v>1.1555545627749475</v>
      </c>
      <c r="J12" s="16">
        <f t="shared" si="8"/>
        <v>1.1935662260241233</v>
      </c>
      <c r="K12" s="84">
        <f t="shared" si="9"/>
        <v>4.75</v>
      </c>
      <c r="L12" s="5">
        <f t="shared" si="10"/>
        <v>0.19625000000000001</v>
      </c>
      <c r="M12" s="107">
        <v>0.03</v>
      </c>
      <c r="N12" s="108">
        <v>0.05</v>
      </c>
      <c r="O12" s="108">
        <v>7.0000000000000007E-2</v>
      </c>
      <c r="P12" s="108">
        <v>0.1</v>
      </c>
      <c r="Q12" s="108">
        <v>0.12</v>
      </c>
      <c r="R12" s="108">
        <v>0.15</v>
      </c>
      <c r="S12" s="108">
        <v>0.17</v>
      </c>
      <c r="T12" s="109">
        <v>0.19</v>
      </c>
      <c r="V12" s="38" t="s">
        <v>30</v>
      </c>
      <c r="W12" s="34">
        <v>19.62</v>
      </c>
      <c r="X12" s="50" t="s">
        <v>39</v>
      </c>
      <c r="Y12" t="s">
        <v>40</v>
      </c>
    </row>
    <row r="13" spans="1:26">
      <c r="A13" s="148">
        <v>266.3</v>
      </c>
      <c r="B13" s="149">
        <f t="shared" si="0"/>
        <v>0.18052517810543836</v>
      </c>
      <c r="C13" s="149">
        <f t="shared" si="1"/>
        <v>0.30087529684239722</v>
      </c>
      <c r="D13" s="149">
        <f t="shared" si="2"/>
        <v>0.42122541557935622</v>
      </c>
      <c r="E13" s="149">
        <f t="shared" si="3"/>
        <v>0.60175059368479444</v>
      </c>
      <c r="F13" s="149">
        <f t="shared" si="4"/>
        <v>0.72210071242175344</v>
      </c>
      <c r="G13" s="149">
        <f t="shared" si="5"/>
        <v>0.90262589052719178</v>
      </c>
      <c r="H13" s="149">
        <f t="shared" si="6"/>
        <v>1.0229760092641507</v>
      </c>
      <c r="I13" s="149">
        <f t="shared" si="7"/>
        <v>1.1433261280011096</v>
      </c>
      <c r="J13" s="150">
        <f t="shared" si="8"/>
        <v>1.1809355401064092</v>
      </c>
      <c r="K13" s="84">
        <f t="shared" si="9"/>
        <v>4.6500000000000341</v>
      </c>
      <c r="L13" s="5">
        <f t="shared" si="10"/>
        <v>0.19625000000000001</v>
      </c>
      <c r="M13" s="107">
        <v>0.03</v>
      </c>
      <c r="N13" s="108">
        <v>0.05</v>
      </c>
      <c r="O13" s="108">
        <v>7.0000000000000007E-2</v>
      </c>
      <c r="P13" s="108">
        <v>0.1</v>
      </c>
      <c r="Q13" s="108">
        <v>0.12</v>
      </c>
      <c r="R13" s="108">
        <v>0.15</v>
      </c>
      <c r="S13" s="108">
        <v>0.17</v>
      </c>
      <c r="T13" s="109">
        <v>0.19</v>
      </c>
      <c r="V13" s="38"/>
      <c r="W13" s="129"/>
      <c r="X13" s="50"/>
    </row>
    <row r="14" spans="1:26" ht="16.5" thickBot="1">
      <c r="A14" s="117">
        <v>266.2</v>
      </c>
      <c r="B14" s="18">
        <f t="shared" si="0"/>
        <v>0.17857349722173241</v>
      </c>
      <c r="C14" s="18">
        <f t="shared" si="1"/>
        <v>0.29762249536955404</v>
      </c>
      <c r="D14" s="18">
        <f t="shared" si="2"/>
        <v>0.4166714935173757</v>
      </c>
      <c r="E14" s="18">
        <f t="shared" si="3"/>
        <v>0.59524499073910808</v>
      </c>
      <c r="F14" s="18">
        <f t="shared" si="4"/>
        <v>0.71429398888692963</v>
      </c>
      <c r="G14" s="18">
        <f t="shared" si="5"/>
        <v>0.89286748610866207</v>
      </c>
      <c r="H14" s="18">
        <f t="shared" si="6"/>
        <v>1.0119164842564838</v>
      </c>
      <c r="I14" s="18">
        <f t="shared" si="7"/>
        <v>1.1309654824043054</v>
      </c>
      <c r="J14" s="19">
        <f t="shared" si="8"/>
        <v>1.1681682943254996</v>
      </c>
      <c r="K14" s="84">
        <f t="shared" si="9"/>
        <v>4.5500000000000114</v>
      </c>
      <c r="L14" s="5">
        <f t="shared" si="10"/>
        <v>0.19625000000000001</v>
      </c>
      <c r="M14" s="107">
        <v>0.03</v>
      </c>
      <c r="N14" s="108">
        <v>0.05</v>
      </c>
      <c r="O14" s="108">
        <v>7.0000000000000007E-2</v>
      </c>
      <c r="P14" s="108">
        <v>0.1</v>
      </c>
      <c r="Q14" s="108">
        <v>0.12</v>
      </c>
      <c r="R14" s="108">
        <v>0.15</v>
      </c>
      <c r="S14" s="108">
        <v>0.17</v>
      </c>
      <c r="T14" s="109">
        <v>0.19</v>
      </c>
      <c r="V14" s="35" t="s">
        <v>31</v>
      </c>
      <c r="W14" s="36">
        <v>0.63</v>
      </c>
      <c r="X14" s="35" t="s">
        <v>37</v>
      </c>
      <c r="Y14" t="s">
        <v>38</v>
      </c>
    </row>
    <row r="15" spans="1:26">
      <c r="A15" s="119">
        <v>266</v>
      </c>
      <c r="B15" s="120">
        <f t="shared" si="0"/>
        <v>0.17460470174081841</v>
      </c>
      <c r="C15" s="120">
        <f t="shared" si="1"/>
        <v>0.29100783623469739</v>
      </c>
      <c r="D15" s="120">
        <f t="shared" si="2"/>
        <v>0.40741097072857635</v>
      </c>
      <c r="E15" s="120">
        <f t="shared" si="3"/>
        <v>0.58201567246939478</v>
      </c>
      <c r="F15" s="120">
        <f t="shared" si="4"/>
        <v>0.69841880696327363</v>
      </c>
      <c r="G15" s="120">
        <f t="shared" si="5"/>
        <v>0.87302350870409207</v>
      </c>
      <c r="H15" s="120">
        <f t="shared" si="6"/>
        <v>0.98942664319797113</v>
      </c>
      <c r="I15" s="120">
        <f t="shared" si="7"/>
        <v>1.10582977769185</v>
      </c>
      <c r="J15" s="121">
        <f t="shared" si="8"/>
        <v>1.1422057572211872</v>
      </c>
      <c r="K15" s="84">
        <f t="shared" si="9"/>
        <v>4.3500000000000227</v>
      </c>
      <c r="L15" s="5">
        <f t="shared" si="10"/>
        <v>0.19625000000000001</v>
      </c>
      <c r="M15" s="107">
        <v>0.03</v>
      </c>
      <c r="N15" s="108">
        <v>0.05</v>
      </c>
      <c r="O15" s="108">
        <v>7.0000000000000007E-2</v>
      </c>
      <c r="P15" s="108">
        <v>0.1</v>
      </c>
      <c r="Q15" s="108">
        <v>0.12</v>
      </c>
      <c r="R15" s="108">
        <v>0.15</v>
      </c>
      <c r="S15" s="108">
        <v>0.17</v>
      </c>
      <c r="T15" s="109">
        <v>0.19</v>
      </c>
      <c r="V15" s="85" t="s">
        <v>51</v>
      </c>
      <c r="W15" s="36">
        <v>0.25</v>
      </c>
    </row>
    <row r="16" spans="1:26" ht="15.75">
      <c r="A16" s="116">
        <v>265.8</v>
      </c>
      <c r="B16" s="8">
        <f t="shared" si="0"/>
        <v>0.17054357164666228</v>
      </c>
      <c r="C16" s="8">
        <f t="shared" si="1"/>
        <v>0.28423928607777049</v>
      </c>
      <c r="D16" s="8">
        <f t="shared" si="2"/>
        <v>0.39793500050887876</v>
      </c>
      <c r="E16" s="8">
        <f t="shared" si="3"/>
        <v>0.56847857215554098</v>
      </c>
      <c r="F16" s="8">
        <f t="shared" si="4"/>
        <v>0.68217428658664914</v>
      </c>
      <c r="G16" s="8">
        <f t="shared" si="5"/>
        <v>0.85271785823331148</v>
      </c>
      <c r="H16" s="8">
        <f t="shared" si="6"/>
        <v>0.96641357266441974</v>
      </c>
      <c r="I16" s="8">
        <f t="shared" si="7"/>
        <v>1.0801092870955278</v>
      </c>
      <c r="J16" s="16">
        <f t="shared" si="8"/>
        <v>1.1156391978552493</v>
      </c>
      <c r="K16" s="84">
        <f t="shared" si="9"/>
        <v>4.1500000000000341</v>
      </c>
      <c r="L16" s="5">
        <f t="shared" si="10"/>
        <v>0.19625000000000001</v>
      </c>
      <c r="M16" s="107">
        <v>0.03</v>
      </c>
      <c r="N16" s="108">
        <v>0.05</v>
      </c>
      <c r="O16" s="108">
        <v>7.0000000000000007E-2</v>
      </c>
      <c r="P16" s="108">
        <v>0.1</v>
      </c>
      <c r="Q16" s="108">
        <v>0.12</v>
      </c>
      <c r="R16" s="108">
        <v>0.15</v>
      </c>
      <c r="S16" s="108">
        <v>0.17</v>
      </c>
      <c r="T16" s="109">
        <v>0.19</v>
      </c>
      <c r="V16" s="85" t="s">
        <v>52</v>
      </c>
      <c r="W16" s="86">
        <v>0</v>
      </c>
    </row>
    <row r="17" spans="1:26" ht="15.75">
      <c r="A17" s="116">
        <v>265.60000000000002</v>
      </c>
      <c r="B17" s="8">
        <f t="shared" si="0"/>
        <v>0.16638334589134909</v>
      </c>
      <c r="C17" s="8">
        <f t="shared" si="1"/>
        <v>0.27730557648558185</v>
      </c>
      <c r="D17" s="8">
        <f t="shared" si="2"/>
        <v>0.38822780707981464</v>
      </c>
      <c r="E17" s="8">
        <f t="shared" si="3"/>
        <v>0.5546111529711637</v>
      </c>
      <c r="F17" s="8">
        <f t="shared" si="4"/>
        <v>0.66553338356539637</v>
      </c>
      <c r="G17" s="8">
        <f t="shared" si="5"/>
        <v>0.83191672945674555</v>
      </c>
      <c r="H17" s="8">
        <f t="shared" si="6"/>
        <v>0.94283896005097834</v>
      </c>
      <c r="I17" s="8">
        <f t="shared" si="7"/>
        <v>1.0537611906452109</v>
      </c>
      <c r="J17" s="16">
        <f t="shared" si="8"/>
        <v>1.0884243877059088</v>
      </c>
      <c r="K17" s="84">
        <f t="shared" si="9"/>
        <v>3.9500000000000455</v>
      </c>
      <c r="L17" s="5">
        <f t="shared" si="10"/>
        <v>0.19625000000000001</v>
      </c>
      <c r="M17" s="107">
        <v>0.03</v>
      </c>
      <c r="N17" s="108">
        <v>0.05</v>
      </c>
      <c r="O17" s="108">
        <v>7.0000000000000007E-2</v>
      </c>
      <c r="P17" s="108">
        <v>0.1</v>
      </c>
      <c r="Q17" s="108">
        <v>0.12</v>
      </c>
      <c r="R17" s="108">
        <v>0.15</v>
      </c>
      <c r="S17" s="108">
        <v>0.17</v>
      </c>
      <c r="T17" s="109">
        <v>0.19</v>
      </c>
      <c r="V17" s="85" t="s">
        <v>53</v>
      </c>
      <c r="W17" s="86">
        <v>0</v>
      </c>
    </row>
    <row r="18" spans="1:26">
      <c r="A18" s="116">
        <v>265.39999999999998</v>
      </c>
      <c r="B18" s="8">
        <f t="shared" si="0"/>
        <v>0.16211639568532232</v>
      </c>
      <c r="C18" s="8">
        <f t="shared" si="1"/>
        <v>0.27019399280887058</v>
      </c>
      <c r="D18" s="8">
        <f t="shared" si="2"/>
        <v>0.37827158993241883</v>
      </c>
      <c r="E18" s="8">
        <f t="shared" si="3"/>
        <v>0.54038798561774115</v>
      </c>
      <c r="F18" s="8">
        <f t="shared" si="4"/>
        <v>0.64846558274128929</v>
      </c>
      <c r="G18" s="8">
        <f t="shared" si="5"/>
        <v>0.81058197842661162</v>
      </c>
      <c r="H18" s="8">
        <f t="shared" si="6"/>
        <v>0.91865957555015998</v>
      </c>
      <c r="I18" s="8">
        <f t="shared" si="7"/>
        <v>1.026737172673708</v>
      </c>
      <c r="J18" s="16">
        <f t="shared" si="8"/>
        <v>1.0605114217748171</v>
      </c>
      <c r="K18" s="84">
        <f t="shared" si="9"/>
        <v>3.75</v>
      </c>
      <c r="L18" s="5">
        <f t="shared" si="10"/>
        <v>0.19625000000000001</v>
      </c>
      <c r="M18" s="107">
        <v>0.03</v>
      </c>
      <c r="N18" s="108">
        <v>0.05</v>
      </c>
      <c r="O18" s="108">
        <v>7.0000000000000007E-2</v>
      </c>
      <c r="P18" s="108">
        <v>0.1</v>
      </c>
      <c r="Q18" s="108">
        <v>0.12</v>
      </c>
      <c r="R18" s="108">
        <v>0.15</v>
      </c>
      <c r="S18" s="108">
        <v>0.17</v>
      </c>
      <c r="T18" s="109">
        <v>0.19</v>
      </c>
      <c r="V18" s="85" t="s">
        <v>54</v>
      </c>
      <c r="W18" s="87">
        <v>9.81</v>
      </c>
    </row>
    <row r="19" spans="1:26" ht="13.5" thickBot="1">
      <c r="A19" s="117">
        <v>265.2</v>
      </c>
      <c r="B19" s="18">
        <f t="shared" si="0"/>
        <v>0.15773406008215246</v>
      </c>
      <c r="C19" s="18">
        <f t="shared" si="1"/>
        <v>0.26289010013692077</v>
      </c>
      <c r="D19" s="18">
        <f t="shared" si="2"/>
        <v>0.36804614019168913</v>
      </c>
      <c r="E19" s="18">
        <f t="shared" si="3"/>
        <v>0.52578020027384154</v>
      </c>
      <c r="F19" s="18">
        <f t="shared" si="4"/>
        <v>0.63093624032860984</v>
      </c>
      <c r="G19" s="18">
        <f t="shared" si="5"/>
        <v>0.78867030041076225</v>
      </c>
      <c r="H19" s="18">
        <f t="shared" si="6"/>
        <v>0.89382634046553067</v>
      </c>
      <c r="I19" s="18">
        <f t="shared" si="7"/>
        <v>0.99898238052029886</v>
      </c>
      <c r="J19" s="19">
        <f t="shared" si="8"/>
        <v>1.031843643037414</v>
      </c>
      <c r="K19" s="84">
        <f t="shared" si="9"/>
        <v>3.5500000000000114</v>
      </c>
      <c r="L19" s="5">
        <f t="shared" si="10"/>
        <v>0.19625000000000001</v>
      </c>
      <c r="M19" s="107">
        <v>0.03</v>
      </c>
      <c r="N19" s="108">
        <v>0.05</v>
      </c>
      <c r="O19" s="108">
        <v>7.0000000000000007E-2</v>
      </c>
      <c r="P19" s="108">
        <v>0.1</v>
      </c>
      <c r="Q19" s="108">
        <v>0.12</v>
      </c>
      <c r="R19" s="108">
        <v>0.15</v>
      </c>
      <c r="S19" s="108">
        <v>0.17</v>
      </c>
      <c r="T19" s="109">
        <v>0.19</v>
      </c>
    </row>
    <row r="20" spans="1:26">
      <c r="A20" s="116">
        <v>265</v>
      </c>
      <c r="B20" s="124">
        <f t="shared" si="0"/>
        <v>0.15322643920028997</v>
      </c>
      <c r="C20" s="124">
        <f t="shared" si="1"/>
        <v>0.25537739866714998</v>
      </c>
      <c r="D20" s="124">
        <f t="shared" si="2"/>
        <v>0.35752835813401002</v>
      </c>
      <c r="E20" s="124">
        <f t="shared" si="3"/>
        <v>0.51075479733429996</v>
      </c>
      <c r="F20" s="124">
        <f t="shared" si="4"/>
        <v>0.61290575680115988</v>
      </c>
      <c r="G20" s="124">
        <f t="shared" si="5"/>
        <v>0.76613219600144988</v>
      </c>
      <c r="H20" s="124">
        <f t="shared" si="6"/>
        <v>0.86828315546831003</v>
      </c>
      <c r="I20" s="124">
        <f t="shared" si="7"/>
        <v>0.97043411493516984</v>
      </c>
      <c r="J20" s="125">
        <f t="shared" si="8"/>
        <v>1.0023562897685636</v>
      </c>
      <c r="K20" s="84">
        <f t="shared" si="9"/>
        <v>3.3500000000000227</v>
      </c>
      <c r="L20" s="5">
        <f t="shared" si="10"/>
        <v>0.19625000000000001</v>
      </c>
      <c r="M20" s="107">
        <v>0.03</v>
      </c>
      <c r="N20" s="108">
        <v>0.05</v>
      </c>
      <c r="O20" s="108">
        <v>7.0000000000000007E-2</v>
      </c>
      <c r="P20" s="108">
        <v>0.1</v>
      </c>
      <c r="Q20" s="108">
        <v>0.12</v>
      </c>
      <c r="R20" s="108">
        <v>0.15</v>
      </c>
      <c r="S20" s="108">
        <v>0.17</v>
      </c>
      <c r="T20" s="109">
        <v>0.19</v>
      </c>
      <c r="V20" s="88" t="s">
        <v>55</v>
      </c>
      <c r="W20" s="89">
        <v>0.25</v>
      </c>
      <c r="X20" s="89"/>
      <c r="Y20" s="89"/>
      <c r="Z20" s="90"/>
    </row>
    <row r="21" spans="1:26" ht="13.5" thickBot="1">
      <c r="A21" s="116">
        <v>264.8</v>
      </c>
      <c r="B21" s="8">
        <f t="shared" si="0"/>
        <v>0.14858213092428119</v>
      </c>
      <c r="C21" s="8">
        <f t="shared" si="1"/>
        <v>0.247636884873802</v>
      </c>
      <c r="D21" s="8">
        <f t="shared" si="2"/>
        <v>0.34669163882332282</v>
      </c>
      <c r="E21" s="8">
        <f t="shared" si="3"/>
        <v>0.49527376974760401</v>
      </c>
      <c r="F21" s="8">
        <f t="shared" si="4"/>
        <v>0.59432852369712474</v>
      </c>
      <c r="G21" s="8">
        <f t="shared" si="5"/>
        <v>0.74291065462140604</v>
      </c>
      <c r="H21" s="8">
        <f t="shared" si="6"/>
        <v>0.84196540857092694</v>
      </c>
      <c r="I21" s="8">
        <f t="shared" si="7"/>
        <v>0.94102016252044762</v>
      </c>
      <c r="J21" s="16">
        <f t="shared" si="8"/>
        <v>0.97197477312967295</v>
      </c>
      <c r="K21" s="84">
        <f t="shared" si="9"/>
        <v>3.1500000000000341</v>
      </c>
      <c r="L21" s="5">
        <f t="shared" si="10"/>
        <v>0.19625000000000001</v>
      </c>
      <c r="M21" s="107">
        <v>0.03</v>
      </c>
      <c r="N21" s="108">
        <v>0.05</v>
      </c>
      <c r="O21" s="108">
        <v>7.0000000000000007E-2</v>
      </c>
      <c r="P21" s="108">
        <v>0.1</v>
      </c>
      <c r="Q21" s="108">
        <v>0.12</v>
      </c>
      <c r="R21" s="108">
        <v>0.15</v>
      </c>
      <c r="S21" s="108">
        <v>0.17</v>
      </c>
      <c r="T21" s="109">
        <v>0.19</v>
      </c>
      <c r="V21" s="91" t="s">
        <v>56</v>
      </c>
      <c r="W21" s="92" t="s">
        <v>8</v>
      </c>
      <c r="X21" s="92" t="s">
        <v>57</v>
      </c>
      <c r="Y21" s="92" t="s">
        <v>58</v>
      </c>
      <c r="Z21" s="93" t="s">
        <v>9</v>
      </c>
    </row>
    <row r="22" spans="1:26">
      <c r="A22" s="116">
        <v>264.60000000000002</v>
      </c>
      <c r="B22" s="8">
        <f t="shared" si="0"/>
        <v>0.14378789097138994</v>
      </c>
      <c r="C22" s="8">
        <f t="shared" si="1"/>
        <v>0.23964648495231655</v>
      </c>
      <c r="D22" s="8">
        <f t="shared" si="2"/>
        <v>0.33550507893324322</v>
      </c>
      <c r="E22" s="8">
        <f t="shared" si="3"/>
        <v>0.4792929699046331</v>
      </c>
      <c r="F22" s="8">
        <f t="shared" si="4"/>
        <v>0.57515156388555977</v>
      </c>
      <c r="G22" s="8">
        <f t="shared" si="5"/>
        <v>0.71893945485694966</v>
      </c>
      <c r="H22" s="8">
        <f t="shared" si="6"/>
        <v>0.81479804883787643</v>
      </c>
      <c r="I22" s="8">
        <f t="shared" si="7"/>
        <v>0.91065664281880288</v>
      </c>
      <c r="J22" s="16">
        <f t="shared" si="8"/>
        <v>0.94061245343784261</v>
      </c>
      <c r="K22" s="84">
        <f t="shared" si="9"/>
        <v>2.9500000000000455</v>
      </c>
      <c r="L22" s="5">
        <f t="shared" si="10"/>
        <v>0.19625000000000001</v>
      </c>
      <c r="M22" s="107">
        <v>0.03</v>
      </c>
      <c r="N22" s="108">
        <v>0.05</v>
      </c>
      <c r="O22" s="108">
        <v>7.0000000000000007E-2</v>
      </c>
      <c r="P22" s="108">
        <v>0.1</v>
      </c>
      <c r="Q22" s="108">
        <v>0.12</v>
      </c>
      <c r="R22" s="108">
        <v>0.15</v>
      </c>
      <c r="S22" s="108">
        <v>0.17</v>
      </c>
      <c r="T22" s="109">
        <v>0.19</v>
      </c>
      <c r="V22" s="94">
        <v>20</v>
      </c>
      <c r="W22" s="95">
        <v>0.1</v>
      </c>
      <c r="X22" s="95">
        <v>5.7955951125100762E-2</v>
      </c>
      <c r="Y22" s="95">
        <v>0.03</v>
      </c>
      <c r="Z22" s="96">
        <v>2.7955951125100763E-2</v>
      </c>
    </row>
    <row r="23" spans="1:26">
      <c r="A23" s="116">
        <v>264.39999999999998</v>
      </c>
      <c r="B23" s="8">
        <f t="shared" si="0"/>
        <v>0.13882818715952464</v>
      </c>
      <c r="C23" s="8">
        <f t="shared" si="1"/>
        <v>0.23138031193254108</v>
      </c>
      <c r="D23" s="8">
        <f t="shared" si="2"/>
        <v>0.32393243670555755</v>
      </c>
      <c r="E23" s="8">
        <f t="shared" si="3"/>
        <v>0.46276062386508215</v>
      </c>
      <c r="F23" s="8">
        <f t="shared" si="4"/>
        <v>0.55531274863809854</v>
      </c>
      <c r="G23" s="8">
        <f t="shared" si="5"/>
        <v>0.69414093579762326</v>
      </c>
      <c r="H23" s="8">
        <f t="shared" si="6"/>
        <v>0.7866930605706397</v>
      </c>
      <c r="I23" s="8">
        <f t="shared" si="7"/>
        <v>0.87924518534365603</v>
      </c>
      <c r="J23" s="16">
        <f t="shared" si="8"/>
        <v>0.90816772433522375</v>
      </c>
      <c r="K23" s="84">
        <f t="shared" si="9"/>
        <v>2.75</v>
      </c>
      <c r="L23" s="5">
        <f t="shared" si="10"/>
        <v>0.19625000000000001</v>
      </c>
      <c r="M23" s="107">
        <v>0.03</v>
      </c>
      <c r="N23" s="108">
        <v>0.05</v>
      </c>
      <c r="O23" s="108">
        <v>7.0000000000000007E-2</v>
      </c>
      <c r="P23" s="108">
        <v>0.1</v>
      </c>
      <c r="Q23" s="108">
        <v>0.12</v>
      </c>
      <c r="R23" s="108">
        <v>0.15</v>
      </c>
      <c r="S23" s="108">
        <v>0.17</v>
      </c>
      <c r="T23" s="109">
        <v>0.19</v>
      </c>
      <c r="V23" s="97">
        <v>30</v>
      </c>
      <c r="W23" s="98">
        <v>0.15</v>
      </c>
      <c r="X23" s="98">
        <v>7.2454967545463031E-2</v>
      </c>
      <c r="Y23" s="98">
        <v>2.29128784747792E-2</v>
      </c>
      <c r="Z23" s="99">
        <v>4.9542089070683831E-2</v>
      </c>
    </row>
    <row r="24" spans="1:26" ht="13.5" thickBot="1">
      <c r="A24" s="116">
        <v>264.2</v>
      </c>
      <c r="B24" s="122">
        <f t="shared" si="0"/>
        <v>0.13368460461100254</v>
      </c>
      <c r="C24" s="122">
        <f t="shared" si="1"/>
        <v>0.2228076743516709</v>
      </c>
      <c r="D24" s="122">
        <f t="shared" si="2"/>
        <v>0.31193074409233928</v>
      </c>
      <c r="E24" s="122">
        <f t="shared" si="3"/>
        <v>0.4456153487033418</v>
      </c>
      <c r="F24" s="122">
        <f t="shared" si="4"/>
        <v>0.53473841844401016</v>
      </c>
      <c r="G24" s="122">
        <f t="shared" si="5"/>
        <v>0.66842302305501267</v>
      </c>
      <c r="H24" s="122">
        <f t="shared" si="6"/>
        <v>0.75754609279568108</v>
      </c>
      <c r="I24" s="122">
        <f t="shared" si="7"/>
        <v>0.84666916253634938</v>
      </c>
      <c r="J24" s="123">
        <f t="shared" si="8"/>
        <v>0.87452012183030836</v>
      </c>
      <c r="K24" s="84">
        <f t="shared" si="9"/>
        <v>2.5500000000000114</v>
      </c>
      <c r="L24" s="5">
        <f t="shared" si="10"/>
        <v>0.19625000000000001</v>
      </c>
      <c r="M24" s="107">
        <v>0.03</v>
      </c>
      <c r="N24" s="108">
        <v>0.05</v>
      </c>
      <c r="O24" s="108">
        <v>7.0000000000000007E-2</v>
      </c>
      <c r="P24" s="108">
        <v>0.1</v>
      </c>
      <c r="Q24" s="108">
        <v>0.12</v>
      </c>
      <c r="R24" s="108">
        <v>0.15</v>
      </c>
      <c r="S24" s="108">
        <v>0.17</v>
      </c>
      <c r="T24" s="109">
        <v>0.19</v>
      </c>
      <c r="V24" s="97">
        <v>40</v>
      </c>
      <c r="W24" s="98">
        <v>0.2</v>
      </c>
      <c r="X24" s="98">
        <v>8.5589900375285355E-2</v>
      </c>
      <c r="Y24" s="98">
        <v>1.2247448713915888E-2</v>
      </c>
      <c r="Z24" s="99">
        <v>7.3342451661369462E-2</v>
      </c>
    </row>
    <row r="25" spans="1:26">
      <c r="A25" s="119">
        <v>264</v>
      </c>
      <c r="B25" s="120">
        <f t="shared" si="0"/>
        <v>0.12833503601900831</v>
      </c>
      <c r="C25" s="120">
        <f t="shared" si="1"/>
        <v>0.21389172669834719</v>
      </c>
      <c r="D25" s="120">
        <f t="shared" si="2"/>
        <v>0.29944841737768613</v>
      </c>
      <c r="E25" s="120">
        <f t="shared" si="3"/>
        <v>0.42778345339669438</v>
      </c>
      <c r="F25" s="120">
        <f t="shared" si="4"/>
        <v>0.51334014407603323</v>
      </c>
      <c r="G25" s="120">
        <f t="shared" si="5"/>
        <v>0.64167518009504154</v>
      </c>
      <c r="H25" s="120">
        <f t="shared" si="6"/>
        <v>0.72723187077438056</v>
      </c>
      <c r="I25" s="120">
        <f t="shared" si="7"/>
        <v>0.81278856145371925</v>
      </c>
      <c r="J25" s="121">
        <f t="shared" si="8"/>
        <v>0.83952502729101275</v>
      </c>
      <c r="K25" s="84">
        <f t="shared" si="9"/>
        <v>2.3500000000000227</v>
      </c>
      <c r="L25" s="5">
        <f t="shared" si="10"/>
        <v>0.19625000000000001</v>
      </c>
      <c r="M25" s="107">
        <v>0.03</v>
      </c>
      <c r="N25" s="108">
        <v>0.05</v>
      </c>
      <c r="O25" s="108">
        <v>7.0000000000000007E-2</v>
      </c>
      <c r="P25" s="108">
        <v>0.1</v>
      </c>
      <c r="Q25" s="108">
        <v>0.12</v>
      </c>
      <c r="R25" s="108">
        <v>0.15</v>
      </c>
      <c r="S25" s="108">
        <v>0.17</v>
      </c>
      <c r="T25" s="109">
        <v>0.19</v>
      </c>
      <c r="V25" s="97">
        <v>50</v>
      </c>
      <c r="W25" s="98">
        <v>0.25</v>
      </c>
      <c r="X25" s="98">
        <v>9.8174770424681035E-2</v>
      </c>
      <c r="Y25" s="98">
        <v>0</v>
      </c>
      <c r="Z25" s="99">
        <v>9.8174770424681035E-2</v>
      </c>
    </row>
    <row r="26" spans="1:26">
      <c r="A26" s="116">
        <v>263.8</v>
      </c>
      <c r="B26" s="8">
        <f t="shared" si="0"/>
        <v>0.12275255365979251</v>
      </c>
      <c r="C26" s="8">
        <f t="shared" si="1"/>
        <v>0.20458758943298752</v>
      </c>
      <c r="D26" s="8">
        <f t="shared" si="2"/>
        <v>0.28642262520618256</v>
      </c>
      <c r="E26" s="8">
        <f t="shared" si="3"/>
        <v>0.40917517886597504</v>
      </c>
      <c r="F26" s="8">
        <f t="shared" si="4"/>
        <v>0.49101021463917005</v>
      </c>
      <c r="G26" s="8">
        <f t="shared" si="5"/>
        <v>0.61376276829896259</v>
      </c>
      <c r="H26" s="8">
        <f t="shared" si="6"/>
        <v>0.69559780407215765</v>
      </c>
      <c r="I26" s="8">
        <f t="shared" si="7"/>
        <v>0.77743283984535261</v>
      </c>
      <c r="J26" s="16">
        <f t="shared" si="8"/>
        <v>0.80300628852447609</v>
      </c>
      <c r="K26" s="84">
        <f t="shared" si="9"/>
        <v>2.1500000000000341</v>
      </c>
      <c r="L26" s="5">
        <f t="shared" si="10"/>
        <v>0.19625000000000001</v>
      </c>
      <c r="M26" s="107">
        <v>0.03</v>
      </c>
      <c r="N26" s="108">
        <v>0.05</v>
      </c>
      <c r="O26" s="108">
        <v>7.0000000000000007E-2</v>
      </c>
      <c r="P26" s="108">
        <v>0.1</v>
      </c>
      <c r="Q26" s="108">
        <v>0.12</v>
      </c>
      <c r="R26" s="108">
        <v>0.15</v>
      </c>
      <c r="S26" s="108">
        <v>0.17</v>
      </c>
      <c r="T26" s="109">
        <v>0.19</v>
      </c>
      <c r="V26" s="97">
        <v>60</v>
      </c>
      <c r="W26" s="98">
        <v>0.3</v>
      </c>
      <c r="X26" s="98">
        <v>0.11075964047407671</v>
      </c>
      <c r="Y26" s="98">
        <v>-1.2247448713915888E-2</v>
      </c>
      <c r="Z26" s="99">
        <v>0.12300708918799261</v>
      </c>
    </row>
    <row r="27" spans="1:26">
      <c r="A27" s="116">
        <v>263.60000000000002</v>
      </c>
      <c r="B27" s="8">
        <f t="shared" si="0"/>
        <v>0.1169037954473691</v>
      </c>
      <c r="C27" s="8">
        <f t="shared" si="1"/>
        <v>0.19483965907894851</v>
      </c>
      <c r="D27" s="8">
        <f t="shared" si="2"/>
        <v>0.27277552271052796</v>
      </c>
      <c r="E27" s="8">
        <f t="shared" si="3"/>
        <v>0.38967931815789703</v>
      </c>
      <c r="F27" s="8">
        <f t="shared" si="4"/>
        <v>0.46761518178947642</v>
      </c>
      <c r="G27" s="8">
        <f t="shared" si="5"/>
        <v>0.58451897723684554</v>
      </c>
      <c r="H27" s="8">
        <f t="shared" si="6"/>
        <v>0.6624548408684251</v>
      </c>
      <c r="I27" s="8">
        <f t="shared" si="7"/>
        <v>0.74039070450000433</v>
      </c>
      <c r="J27" s="16">
        <f t="shared" si="8"/>
        <v>0.76474566188487303</v>
      </c>
      <c r="K27" s="84">
        <f t="shared" si="9"/>
        <v>1.9500000000000455</v>
      </c>
      <c r="L27" s="5">
        <f t="shared" si="10"/>
        <v>0.19625000000000001</v>
      </c>
      <c r="M27" s="107">
        <v>0.03</v>
      </c>
      <c r="N27" s="108">
        <v>0.05</v>
      </c>
      <c r="O27" s="108">
        <v>7.0000000000000007E-2</v>
      </c>
      <c r="P27" s="108">
        <v>0.1</v>
      </c>
      <c r="Q27" s="108">
        <v>0.12</v>
      </c>
      <c r="R27" s="108">
        <v>0.15</v>
      </c>
      <c r="S27" s="108">
        <v>0.17</v>
      </c>
      <c r="T27" s="109">
        <v>0.19</v>
      </c>
      <c r="V27" s="97">
        <v>70</v>
      </c>
      <c r="W27" s="98">
        <v>0.35</v>
      </c>
      <c r="X27" s="98">
        <v>0.12389457330389902</v>
      </c>
      <c r="Y27" s="98">
        <v>-2.2912878474779196E-2</v>
      </c>
      <c r="Z27" s="99">
        <v>0.14680745177867821</v>
      </c>
    </row>
    <row r="28" spans="1:26">
      <c r="A28" s="116">
        <v>263.39999999999998</v>
      </c>
      <c r="B28" s="8">
        <f t="shared" si="0"/>
        <v>0.11074658166282154</v>
      </c>
      <c r="C28" s="8">
        <f t="shared" si="1"/>
        <v>0.18457763610470257</v>
      </c>
      <c r="D28" s="8">
        <f t="shared" si="2"/>
        <v>0.25840869054658366</v>
      </c>
      <c r="E28" s="8">
        <f t="shared" si="3"/>
        <v>0.36915527220940514</v>
      </c>
      <c r="F28" s="8">
        <f t="shared" si="4"/>
        <v>0.44298632665128618</v>
      </c>
      <c r="G28" s="8">
        <f t="shared" si="5"/>
        <v>0.55373290831410771</v>
      </c>
      <c r="H28" s="8">
        <f t="shared" si="6"/>
        <v>0.6275639627559888</v>
      </c>
      <c r="I28" s="8">
        <f t="shared" si="7"/>
        <v>0.70139501719786979</v>
      </c>
      <c r="J28" s="16">
        <f t="shared" si="8"/>
        <v>0.72446722171095768</v>
      </c>
      <c r="K28" s="84">
        <f t="shared" si="9"/>
        <v>1.75</v>
      </c>
      <c r="L28" s="5">
        <f t="shared" si="10"/>
        <v>0.19625000000000001</v>
      </c>
      <c r="M28" s="107">
        <v>0.03</v>
      </c>
      <c r="N28" s="108">
        <v>0.05</v>
      </c>
      <c r="O28" s="108">
        <v>7.0000000000000007E-2</v>
      </c>
      <c r="P28" s="108">
        <v>0.1</v>
      </c>
      <c r="Q28" s="108">
        <v>0.12</v>
      </c>
      <c r="R28" s="108">
        <v>0.15</v>
      </c>
      <c r="S28" s="108">
        <v>0.17</v>
      </c>
      <c r="T28" s="109">
        <v>0.19</v>
      </c>
      <c r="V28" s="97">
        <v>80</v>
      </c>
      <c r="W28" s="98">
        <v>0.4</v>
      </c>
      <c r="X28" s="98">
        <v>0.1383935897242613</v>
      </c>
      <c r="Y28" s="98">
        <v>-0.03</v>
      </c>
      <c r="Z28" s="99">
        <v>0.1683935897242613</v>
      </c>
    </row>
    <row r="29" spans="1:26" ht="13.5" thickBot="1">
      <c r="A29" s="117">
        <v>263.2</v>
      </c>
      <c r="B29" s="18">
        <f t="shared" si="0"/>
        <v>0.10422626017467998</v>
      </c>
      <c r="C29" s="18">
        <f t="shared" si="1"/>
        <v>0.17371043362446664</v>
      </c>
      <c r="D29" s="18">
        <f t="shared" si="2"/>
        <v>0.24319460707425333</v>
      </c>
      <c r="E29" s="18">
        <f t="shared" si="3"/>
        <v>0.34742086724893328</v>
      </c>
      <c r="F29" s="18">
        <f t="shared" si="4"/>
        <v>0.41690504069871992</v>
      </c>
      <c r="G29" s="18">
        <f t="shared" si="5"/>
        <v>0.52113130087339987</v>
      </c>
      <c r="H29" s="18">
        <f t="shared" si="6"/>
        <v>0.59061547432318662</v>
      </c>
      <c r="I29" s="18">
        <f t="shared" si="7"/>
        <v>0.66009964777297325</v>
      </c>
      <c r="J29" s="19">
        <f t="shared" si="8"/>
        <v>0.6818134519760316</v>
      </c>
      <c r="K29" s="84">
        <f t="shared" si="9"/>
        <v>1.5500000000000114</v>
      </c>
      <c r="L29" s="5">
        <f t="shared" si="10"/>
        <v>0.19625000000000001</v>
      </c>
      <c r="M29" s="107">
        <v>0.03</v>
      </c>
      <c r="N29" s="108">
        <v>0.05</v>
      </c>
      <c r="O29" s="108">
        <v>7.0000000000000007E-2</v>
      </c>
      <c r="P29" s="108">
        <v>0.1</v>
      </c>
      <c r="Q29" s="108">
        <v>0.12</v>
      </c>
      <c r="R29" s="108">
        <v>0.15</v>
      </c>
      <c r="S29" s="108">
        <v>0.17</v>
      </c>
      <c r="T29" s="109">
        <v>0.19</v>
      </c>
      <c r="V29" s="97">
        <v>90</v>
      </c>
      <c r="W29" s="98">
        <v>0.45</v>
      </c>
      <c r="X29" s="98">
        <v>0.1561307215497818</v>
      </c>
      <c r="Y29" s="98">
        <v>-2.9999999999999995E-2</v>
      </c>
      <c r="Z29" s="99">
        <v>0.1861307215497818</v>
      </c>
    </row>
    <row r="30" spans="1:26" ht="13.5" thickBot="1">
      <c r="A30" s="116">
        <v>263</v>
      </c>
      <c r="B30" s="124">
        <f t="shared" si="0"/>
        <v>9.7269837411194229E-2</v>
      </c>
      <c r="C30" s="124">
        <f t="shared" si="1"/>
        <v>0.16211639568532371</v>
      </c>
      <c r="D30" s="124">
        <f t="shared" si="2"/>
        <v>0.22696295395945323</v>
      </c>
      <c r="E30" s="124">
        <f t="shared" si="3"/>
        <v>0.32423279137064742</v>
      </c>
      <c r="F30" s="124">
        <f t="shared" si="4"/>
        <v>0.38907934964477692</v>
      </c>
      <c r="G30" s="124">
        <f t="shared" si="5"/>
        <v>0.48634918705597113</v>
      </c>
      <c r="H30" s="124">
        <f t="shared" si="6"/>
        <v>0.55119574533010074</v>
      </c>
      <c r="I30" s="124">
        <f t="shared" si="7"/>
        <v>0.61604230360423007</v>
      </c>
      <c r="J30" s="125">
        <f t="shared" si="8"/>
        <v>0.63630685306489565</v>
      </c>
      <c r="K30" s="84">
        <f t="shared" si="9"/>
        <v>1.3500000000000227</v>
      </c>
      <c r="L30" s="5">
        <f t="shared" si="10"/>
        <v>0.19625000000000001</v>
      </c>
      <c r="M30" s="107">
        <v>0.03</v>
      </c>
      <c r="N30" s="108">
        <v>0.05</v>
      </c>
      <c r="O30" s="108">
        <v>7.0000000000000007E-2</v>
      </c>
      <c r="P30" s="108">
        <v>0.1</v>
      </c>
      <c r="Q30" s="108">
        <v>0.12</v>
      </c>
      <c r="R30" s="108">
        <v>0.15</v>
      </c>
      <c r="S30" s="108">
        <v>0.17</v>
      </c>
      <c r="T30" s="109">
        <v>0.19</v>
      </c>
      <c r="V30" s="100">
        <v>100</v>
      </c>
      <c r="W30" s="101">
        <v>0.5</v>
      </c>
      <c r="X30" s="101">
        <v>0.19634954084936207</v>
      </c>
      <c r="Y30" s="101">
        <v>0</v>
      </c>
      <c r="Z30" s="102">
        <v>0.19634954084936207</v>
      </c>
    </row>
    <row r="31" spans="1:26" ht="13.5" thickBot="1">
      <c r="A31" s="116">
        <v>262.8</v>
      </c>
      <c r="B31" s="8">
        <f t="shared" si="0"/>
        <v>8.9775994731332492E-2</v>
      </c>
      <c r="C31" s="8">
        <f t="shared" si="1"/>
        <v>0.14962665788555415</v>
      </c>
      <c r="D31" s="8">
        <f t="shared" si="2"/>
        <v>0.20947732103977584</v>
      </c>
      <c r="E31" s="8">
        <f t="shared" si="3"/>
        <v>0.29925331577110831</v>
      </c>
      <c r="F31" s="8">
        <f t="shared" si="4"/>
        <v>0.35910397892532997</v>
      </c>
      <c r="G31" s="8">
        <f t="shared" si="5"/>
        <v>0.44887997365666243</v>
      </c>
      <c r="H31" s="8">
        <f t="shared" si="6"/>
        <v>0.50873063681088415</v>
      </c>
      <c r="I31" s="8">
        <f t="shared" si="7"/>
        <v>0.56858129996510576</v>
      </c>
      <c r="J31" s="16">
        <f t="shared" si="8"/>
        <v>0.58728463220080007</v>
      </c>
      <c r="K31" s="84">
        <f t="shared" ref="K31:K35" si="11">A31-$A$38-$W$15</f>
        <v>1.1500000000000341</v>
      </c>
      <c r="L31" s="5">
        <f t="shared" si="10"/>
        <v>0.19625000000000001</v>
      </c>
      <c r="M31" s="107">
        <v>0.03</v>
      </c>
      <c r="N31" s="108">
        <v>0.05</v>
      </c>
      <c r="O31" s="108">
        <v>7.0000000000000007E-2</v>
      </c>
      <c r="P31" s="108">
        <v>0.1</v>
      </c>
      <c r="Q31" s="108">
        <v>0.12</v>
      </c>
      <c r="R31" s="108">
        <v>0.15</v>
      </c>
      <c r="S31" s="108">
        <v>0.17</v>
      </c>
      <c r="T31" s="109">
        <v>0.19</v>
      </c>
    </row>
    <row r="32" spans="1:26" ht="13.5" thickBot="1">
      <c r="A32" s="116">
        <v>262.60000000000002</v>
      </c>
      <c r="B32" s="8">
        <f t="shared" si="0"/>
        <v>8.1596796444470293E-2</v>
      </c>
      <c r="C32" s="8">
        <f t="shared" si="1"/>
        <v>0.13599466074078381</v>
      </c>
      <c r="D32" s="8">
        <f t="shared" si="2"/>
        <v>0.19039252503709739</v>
      </c>
      <c r="E32" s="8">
        <f t="shared" si="3"/>
        <v>0.27198932148156763</v>
      </c>
      <c r="F32" s="8">
        <f t="shared" si="4"/>
        <v>0.32638718577788117</v>
      </c>
      <c r="G32" s="8">
        <f t="shared" si="5"/>
        <v>0.40798398222235149</v>
      </c>
      <c r="H32" s="8">
        <f t="shared" si="6"/>
        <v>0.46238184651866504</v>
      </c>
      <c r="I32" s="8">
        <f t="shared" si="7"/>
        <v>0.51677971081497853</v>
      </c>
      <c r="J32" s="16">
        <f t="shared" si="8"/>
        <v>0.53377904340757654</v>
      </c>
      <c r="K32" s="84">
        <f t="shared" si="11"/>
        <v>0.95000000000004547</v>
      </c>
      <c r="L32" s="5">
        <f t="shared" si="10"/>
        <v>0.19625000000000001</v>
      </c>
      <c r="M32" s="107">
        <v>0.03</v>
      </c>
      <c r="N32" s="108">
        <v>0.05</v>
      </c>
      <c r="O32" s="108">
        <v>7.0000000000000007E-2</v>
      </c>
      <c r="P32" s="108">
        <v>0.1</v>
      </c>
      <c r="Q32" s="108">
        <v>0.12</v>
      </c>
      <c r="R32" s="108">
        <v>0.15</v>
      </c>
      <c r="S32" s="108">
        <v>0.17</v>
      </c>
      <c r="T32" s="109">
        <v>0.19</v>
      </c>
      <c r="V32" s="126" t="s">
        <v>8</v>
      </c>
      <c r="W32" s="127" t="s">
        <v>57</v>
      </c>
      <c r="X32" s="127" t="s">
        <v>58</v>
      </c>
      <c r="Y32" s="127" t="s">
        <v>9</v>
      </c>
      <c r="Z32" s="128"/>
    </row>
    <row r="33" spans="1:26">
      <c r="A33" s="116">
        <v>262.39999999999998</v>
      </c>
      <c r="B33" s="8">
        <f t="shared" si="0"/>
        <v>7.2500656203926872E-2</v>
      </c>
      <c r="C33" s="8">
        <f t="shared" si="1"/>
        <v>0.12083442700654479</v>
      </c>
      <c r="D33" s="8">
        <f t="shared" si="2"/>
        <v>0.16916819780916273</v>
      </c>
      <c r="E33" s="8">
        <f t="shared" si="3"/>
        <v>0.24166885401308957</v>
      </c>
      <c r="F33" s="8">
        <f t="shared" si="4"/>
        <v>0.29000262481570749</v>
      </c>
      <c r="G33" s="8">
        <f t="shared" si="5"/>
        <v>0.36250328101963436</v>
      </c>
      <c r="H33" s="8">
        <f t="shared" si="6"/>
        <v>0.41083705182225233</v>
      </c>
      <c r="I33" s="8">
        <f t="shared" si="7"/>
        <v>0.45917082262487019</v>
      </c>
      <c r="J33" s="16">
        <f t="shared" si="8"/>
        <v>0.47427512600068833</v>
      </c>
      <c r="K33" s="84">
        <f t="shared" si="11"/>
        <v>0.75</v>
      </c>
      <c r="L33" s="5">
        <f t="shared" si="10"/>
        <v>0.19625000000000001</v>
      </c>
      <c r="M33" s="107">
        <v>0.03</v>
      </c>
      <c r="N33" s="108">
        <v>0.05</v>
      </c>
      <c r="O33" s="108">
        <v>7.0000000000000007E-2</v>
      </c>
      <c r="P33" s="108">
        <v>0.1</v>
      </c>
      <c r="Q33" s="108">
        <v>0.12</v>
      </c>
      <c r="R33" s="108">
        <v>0.15</v>
      </c>
      <c r="S33" s="108">
        <v>0.17</v>
      </c>
      <c r="T33" s="109">
        <v>0.19</v>
      </c>
      <c r="V33" s="97">
        <v>0</v>
      </c>
      <c r="W33" s="98">
        <v>0</v>
      </c>
      <c r="X33" s="98">
        <v>0</v>
      </c>
      <c r="Y33" s="98">
        <v>0</v>
      </c>
      <c r="Z33" s="99">
        <v>261.39999999999998</v>
      </c>
    </row>
    <row r="34" spans="1:26" ht="13.5" thickBot="1">
      <c r="A34" s="116">
        <v>262.2</v>
      </c>
      <c r="B34" s="122">
        <f t="shared" si="0"/>
        <v>6.2085852736352747E-2</v>
      </c>
      <c r="C34" s="122">
        <f t="shared" si="1"/>
        <v>0.10347642122725458</v>
      </c>
      <c r="D34" s="122">
        <f t="shared" si="2"/>
        <v>0.14486698971815642</v>
      </c>
      <c r="E34" s="122">
        <f t="shared" si="3"/>
        <v>0.20695284245450915</v>
      </c>
      <c r="F34" s="122">
        <f t="shared" si="4"/>
        <v>0.24834341094541099</v>
      </c>
      <c r="G34" s="122">
        <f t="shared" si="5"/>
        <v>0.31042926368176377</v>
      </c>
      <c r="H34" s="122">
        <f t="shared" si="6"/>
        <v>0.3518198321726656</v>
      </c>
      <c r="I34" s="122">
        <f t="shared" si="7"/>
        <v>0.39321040066356738</v>
      </c>
      <c r="J34" s="123">
        <f t="shared" si="8"/>
        <v>0.40614495331697426</v>
      </c>
      <c r="K34" s="84">
        <f t="shared" si="11"/>
        <v>0.55000000000001137</v>
      </c>
      <c r="L34" s="5">
        <f t="shared" ref="L34:L35" si="12">+($W$8/2)^2*3.14</f>
        <v>0.19625000000000001</v>
      </c>
      <c r="M34" s="107">
        <v>0.03</v>
      </c>
      <c r="N34" s="108">
        <v>0.05</v>
      </c>
      <c r="O34" s="108">
        <v>7.0000000000000007E-2</v>
      </c>
      <c r="P34" s="108">
        <v>0.1</v>
      </c>
      <c r="Q34" s="108">
        <v>0.12</v>
      </c>
      <c r="R34" s="108">
        <v>0.15</v>
      </c>
      <c r="S34" s="108">
        <v>0.17</v>
      </c>
      <c r="T34" s="109">
        <v>0.19</v>
      </c>
      <c r="V34" s="97">
        <v>0.2</v>
      </c>
      <c r="W34" s="98">
        <v>8.5589900375285355E-2</v>
      </c>
      <c r="X34" s="98">
        <v>1.2247448713915888E-2</v>
      </c>
      <c r="Y34" s="98">
        <v>7.3342451661369462E-2</v>
      </c>
      <c r="Z34" s="99">
        <v>261.60000000000002</v>
      </c>
    </row>
    <row r="35" spans="1:26">
      <c r="A35" s="119">
        <v>262</v>
      </c>
      <c r="B35" s="120">
        <f t="shared" si="0"/>
        <v>4.9527376974761748E-2</v>
      </c>
      <c r="C35" s="120">
        <f t="shared" si="1"/>
        <v>8.2545628291269574E-2</v>
      </c>
      <c r="D35" s="120">
        <f t="shared" si="2"/>
        <v>0.11556387960777742</v>
      </c>
      <c r="E35" s="120">
        <f t="shared" si="3"/>
        <v>0.16509125658253915</v>
      </c>
      <c r="F35" s="120">
        <f t="shared" si="4"/>
        <v>0.19810950789904699</v>
      </c>
      <c r="G35" s="120">
        <f t="shared" si="5"/>
        <v>0.24763688487380872</v>
      </c>
      <c r="H35" s="120">
        <f t="shared" si="6"/>
        <v>0.28065513619031657</v>
      </c>
      <c r="I35" s="120">
        <f t="shared" si="7"/>
        <v>0.31367338750682439</v>
      </c>
      <c r="J35" s="121">
        <f t="shared" si="8"/>
        <v>0.32399159104323311</v>
      </c>
      <c r="K35" s="84">
        <f t="shared" si="11"/>
        <v>0.35000000000002274</v>
      </c>
      <c r="L35" s="5">
        <f t="shared" si="12"/>
        <v>0.19625000000000001</v>
      </c>
      <c r="M35" s="107">
        <v>0.03</v>
      </c>
      <c r="N35" s="108">
        <v>0.05</v>
      </c>
      <c r="O35" s="108">
        <v>7.0000000000000007E-2</v>
      </c>
      <c r="P35" s="108">
        <v>0.1</v>
      </c>
      <c r="Q35" s="108">
        <v>0.12</v>
      </c>
      <c r="R35" s="108">
        <v>0.15</v>
      </c>
      <c r="S35" s="108">
        <v>0.17</v>
      </c>
      <c r="T35" s="109">
        <v>0.19</v>
      </c>
      <c r="V35" s="97">
        <v>0.4</v>
      </c>
      <c r="W35" s="98">
        <v>0.1383935897242613</v>
      </c>
      <c r="X35" s="98">
        <v>-0.03</v>
      </c>
      <c r="Y35" s="98">
        <v>0.1683935897242613</v>
      </c>
      <c r="Z35" s="99">
        <v>261.8</v>
      </c>
    </row>
    <row r="36" spans="1:26">
      <c r="A36" s="116">
        <v>261.8</v>
      </c>
      <c r="B36" s="8">
        <f t="shared" si="0"/>
        <v>3.7439177875590694E-2</v>
      </c>
      <c r="C36" s="8">
        <f t="shared" si="1"/>
        <v>6.2398629792651157E-2</v>
      </c>
      <c r="D36" s="8">
        <f t="shared" si="2"/>
        <v>8.7358081709711627E-2</v>
      </c>
      <c r="E36" s="8">
        <f t="shared" si="3"/>
        <v>0.12479725958530231</v>
      </c>
      <c r="F36" s="8">
        <f t="shared" si="4"/>
        <v>0.14975671150236278</v>
      </c>
      <c r="G36" s="8">
        <f t="shared" si="5"/>
        <v>0.18719588937795345</v>
      </c>
      <c r="H36" s="8">
        <f t="shared" si="6"/>
        <v>0.21215534129501395</v>
      </c>
      <c r="I36" s="8">
        <f t="shared" si="7"/>
        <v>0.21215534129501395</v>
      </c>
      <c r="J36" s="16">
        <f t="shared" si="8"/>
        <v>0.21215534129501395</v>
      </c>
      <c r="K36" s="103">
        <f>(A36-$A$38)/2</f>
        <v>0.20000000000001705</v>
      </c>
      <c r="L36" s="23">
        <v>0.17</v>
      </c>
      <c r="M36" s="107">
        <v>0.03</v>
      </c>
      <c r="N36" s="108">
        <v>0.05</v>
      </c>
      <c r="O36" s="108">
        <v>7.0000000000000007E-2</v>
      </c>
      <c r="P36" s="108">
        <v>0.1</v>
      </c>
      <c r="Q36" s="108">
        <v>0.12</v>
      </c>
      <c r="R36" s="108">
        <v>0.15</v>
      </c>
      <c r="S36" s="108">
        <v>0.17</v>
      </c>
      <c r="T36" s="109">
        <v>0.17</v>
      </c>
      <c r="V36" s="97"/>
      <c r="W36" s="98"/>
      <c r="X36" s="98"/>
      <c r="Y36" s="98"/>
      <c r="Z36" s="99"/>
    </row>
    <row r="37" spans="1:26">
      <c r="A37" s="116">
        <v>261.60000000000002</v>
      </c>
      <c r="B37" s="8">
        <f t="shared" si="0"/>
        <v>2.6473496557881421E-2</v>
      </c>
      <c r="C37" s="8">
        <f t="shared" si="1"/>
        <v>4.4122494263135699E-2</v>
      </c>
      <c r="D37" s="8">
        <f t="shared" si="2"/>
        <v>6.1771491968389991E-2</v>
      </c>
      <c r="E37" s="8">
        <f t="shared" si="3"/>
        <v>6.1771491968389991E-2</v>
      </c>
      <c r="F37" s="8">
        <f t="shared" si="4"/>
        <v>6.1771491968389991E-2</v>
      </c>
      <c r="G37" s="8">
        <f t="shared" si="5"/>
        <v>6.1771491968389991E-2</v>
      </c>
      <c r="H37" s="8">
        <f t="shared" si="6"/>
        <v>6.1771491968389991E-2</v>
      </c>
      <c r="I37" s="8">
        <f t="shared" si="7"/>
        <v>6.1771491968389991E-2</v>
      </c>
      <c r="J37" s="16">
        <f t="shared" si="8"/>
        <v>6.1771491968389991E-2</v>
      </c>
      <c r="K37" s="103">
        <f>(A37-$A$38)/2</f>
        <v>0.10000000000002274</v>
      </c>
      <c r="L37" s="23">
        <v>7.0000000000000007E-2</v>
      </c>
      <c r="M37" s="107">
        <v>0.03</v>
      </c>
      <c r="N37" s="108">
        <v>0.05</v>
      </c>
      <c r="O37" s="108">
        <v>7.0000000000000007E-2</v>
      </c>
      <c r="P37" s="108">
        <v>7.0000000000000007E-2</v>
      </c>
      <c r="Q37" s="110">
        <v>7.0000000000000007E-2</v>
      </c>
      <c r="R37" s="110">
        <v>7.0000000000000007E-2</v>
      </c>
      <c r="S37" s="110">
        <v>7.0000000000000007E-2</v>
      </c>
      <c r="T37" s="111">
        <v>7.0000000000000007E-2</v>
      </c>
      <c r="V37" s="97"/>
      <c r="W37" s="98"/>
      <c r="X37" s="98"/>
      <c r="Y37" s="98"/>
      <c r="Z37" s="99"/>
    </row>
    <row r="38" spans="1:26" ht="13.5" thickBot="1">
      <c r="A38" s="117">
        <v>261.39999999999998</v>
      </c>
      <c r="B38" s="18">
        <f t="shared" si="0"/>
        <v>0</v>
      </c>
      <c r="C38" s="18">
        <f t="shared" si="1"/>
        <v>0</v>
      </c>
      <c r="D38" s="18">
        <f t="shared" si="2"/>
        <v>0</v>
      </c>
      <c r="E38" s="18">
        <f t="shared" si="3"/>
        <v>0</v>
      </c>
      <c r="F38" s="18">
        <f t="shared" si="4"/>
        <v>0</v>
      </c>
      <c r="G38" s="18">
        <f t="shared" si="5"/>
        <v>0</v>
      </c>
      <c r="H38" s="18">
        <f t="shared" si="6"/>
        <v>0</v>
      </c>
      <c r="I38" s="18">
        <f t="shared" si="7"/>
        <v>0</v>
      </c>
      <c r="J38" s="19">
        <f t="shared" si="8"/>
        <v>0</v>
      </c>
      <c r="K38" s="103">
        <f>(A38-$A$38)/2</f>
        <v>0</v>
      </c>
      <c r="L38" s="23">
        <v>0</v>
      </c>
      <c r="M38" s="113">
        <v>0</v>
      </c>
      <c r="N38" s="114">
        <v>0</v>
      </c>
      <c r="O38" s="114">
        <v>0</v>
      </c>
      <c r="P38" s="114">
        <v>0</v>
      </c>
      <c r="Q38" s="114">
        <v>0</v>
      </c>
      <c r="R38" s="114">
        <v>0</v>
      </c>
      <c r="S38" s="114">
        <v>0</v>
      </c>
      <c r="T38" s="115">
        <v>0</v>
      </c>
      <c r="V38" s="100"/>
      <c r="W38" s="101"/>
      <c r="X38" s="101"/>
      <c r="Y38" s="101"/>
      <c r="Z38" s="102"/>
    </row>
    <row r="39" spans="1:26">
      <c r="A39" s="6"/>
    </row>
    <row r="42" spans="1:26">
      <c r="M42" s="33"/>
    </row>
  </sheetData>
  <mergeCells count="1">
    <mergeCell ref="B4:J4"/>
  </mergeCells>
  <printOptions horizontalCentered="1"/>
  <pageMargins left="0.62992125984251968" right="0.59055118110236227" top="1.2598425196850394" bottom="0.98425196850393704" header="0.51181102362204722" footer="0.51181102362204722"/>
  <pageSetup paperSize="9" orientation="portrait" r:id="rId1"/>
  <headerFooter alignWithMargins="0">
    <oddHeader xml:space="preserve">&amp;COprava výpustního zařízení v NPP Swamp
Hydrotechnické výpočty-&amp;"Arial,Tučné"PŘÍLOHA č.10&amp;"Arial,Obyčejné"    </oddHeader>
    <oddFooter>&amp;CStránka &amp;P z &amp;N&amp;RMV projekt spol. s r.o.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Q27"/>
  <sheetViews>
    <sheetView workbookViewId="0">
      <selection activeCell="N38" sqref="N38"/>
    </sheetView>
  </sheetViews>
  <sheetFormatPr defaultRowHeight="12.75"/>
  <cols>
    <col min="6" max="6" width="11.7109375" customWidth="1"/>
    <col min="9" max="9" width="1.7109375" customWidth="1"/>
  </cols>
  <sheetData>
    <row r="1" spans="1:17" ht="15.75">
      <c r="A1" s="4" t="s">
        <v>7</v>
      </c>
      <c r="B1" s="4"/>
      <c r="C1" s="4"/>
      <c r="J1" s="4" t="s">
        <v>7</v>
      </c>
      <c r="K1" s="4"/>
      <c r="L1" s="4"/>
    </row>
    <row r="2" spans="1:17" ht="29.25" customHeight="1" thickBot="1">
      <c r="A2" s="154" t="s">
        <v>22</v>
      </c>
      <c r="B2" s="154"/>
      <c r="C2" s="154"/>
      <c r="D2" s="154"/>
      <c r="E2" s="154"/>
      <c r="F2" s="154"/>
      <c r="J2" s="155" t="s">
        <v>22</v>
      </c>
      <c r="K2" s="155"/>
      <c r="L2" s="155"/>
      <c r="M2" s="155"/>
      <c r="N2" s="155"/>
      <c r="O2" s="155"/>
      <c r="P2" s="155"/>
      <c r="Q2" s="155"/>
    </row>
    <row r="3" spans="1:17" ht="13.5" thickBot="1">
      <c r="A3" s="10" t="s">
        <v>8</v>
      </c>
      <c r="B3" s="11" t="s">
        <v>9</v>
      </c>
      <c r="C3" s="11" t="s">
        <v>10</v>
      </c>
      <c r="D3" s="11" t="s">
        <v>11</v>
      </c>
      <c r="E3" s="11" t="s">
        <v>12</v>
      </c>
      <c r="F3" s="11" t="s">
        <v>13</v>
      </c>
      <c r="G3" s="11" t="s">
        <v>14</v>
      </c>
      <c r="H3" s="12" t="s">
        <v>15</v>
      </c>
      <c r="J3" s="10" t="s">
        <v>8</v>
      </c>
      <c r="K3" s="11" t="s">
        <v>9</v>
      </c>
      <c r="L3" s="11" t="s">
        <v>10</v>
      </c>
      <c r="M3" s="11" t="s">
        <v>11</v>
      </c>
      <c r="N3" s="11" t="s">
        <v>12</v>
      </c>
      <c r="O3" s="11" t="s">
        <v>13</v>
      </c>
      <c r="P3" s="11" t="s">
        <v>14</v>
      </c>
      <c r="Q3" s="12" t="s">
        <v>15</v>
      </c>
    </row>
    <row r="4" spans="1:17" ht="14.25">
      <c r="A4" s="13" t="s">
        <v>16</v>
      </c>
      <c r="B4" s="9" t="s">
        <v>19</v>
      </c>
      <c r="C4" s="9" t="s">
        <v>16</v>
      </c>
      <c r="D4" s="9" t="s">
        <v>16</v>
      </c>
      <c r="E4" s="9" t="s">
        <v>16</v>
      </c>
      <c r="F4" s="9"/>
      <c r="G4" s="9" t="s">
        <v>18</v>
      </c>
      <c r="H4" s="14" t="s">
        <v>17</v>
      </c>
      <c r="J4" s="13" t="s">
        <v>16</v>
      </c>
      <c r="K4" s="9" t="s">
        <v>19</v>
      </c>
      <c r="L4" s="9" t="s">
        <v>16</v>
      </c>
      <c r="M4" s="9" t="s">
        <v>16</v>
      </c>
      <c r="N4" s="9" t="s">
        <v>16</v>
      </c>
      <c r="O4" s="9"/>
      <c r="P4" s="9" t="s">
        <v>18</v>
      </c>
      <c r="Q4" s="14" t="s">
        <v>17</v>
      </c>
    </row>
    <row r="5" spans="1:17" ht="13.5" customHeight="1">
      <c r="A5" s="15">
        <v>0</v>
      </c>
      <c r="B5" s="8">
        <v>0</v>
      </c>
      <c r="C5" s="8">
        <v>4.5</v>
      </c>
      <c r="D5" s="8">
        <v>4.5</v>
      </c>
      <c r="E5" s="8">
        <v>0</v>
      </c>
      <c r="F5" s="8">
        <v>0</v>
      </c>
      <c r="G5" s="8">
        <v>0</v>
      </c>
      <c r="H5" s="16">
        <v>0</v>
      </c>
      <c r="J5" s="15">
        <v>0</v>
      </c>
      <c r="K5" s="8">
        <v>0</v>
      </c>
      <c r="L5" s="8">
        <v>4.5</v>
      </c>
      <c r="M5" s="8">
        <v>4.5</v>
      </c>
      <c r="N5" s="8">
        <v>0</v>
      </c>
      <c r="O5" s="8">
        <v>0</v>
      </c>
      <c r="P5" s="8">
        <v>0</v>
      </c>
      <c r="Q5" s="16">
        <v>0</v>
      </c>
    </row>
    <row r="6" spans="1:17">
      <c r="A6" s="15">
        <v>0.01</v>
      </c>
      <c r="B6" s="8">
        <v>0.05</v>
      </c>
      <c r="C6" s="8">
        <v>4.5199999999999996</v>
      </c>
      <c r="D6" s="8">
        <v>4.5</v>
      </c>
      <c r="E6" s="8">
        <v>0.01</v>
      </c>
      <c r="F6" s="8">
        <v>25.77</v>
      </c>
      <c r="G6" s="8">
        <v>0.26</v>
      </c>
      <c r="H6" s="16">
        <v>0.01</v>
      </c>
      <c r="J6" s="15">
        <v>0.05</v>
      </c>
      <c r="K6" s="8">
        <v>0.23</v>
      </c>
      <c r="L6" s="8">
        <v>4.5999999999999996</v>
      </c>
      <c r="M6" s="8">
        <v>4.5</v>
      </c>
      <c r="N6" s="8">
        <v>0.05</v>
      </c>
      <c r="O6" s="8">
        <v>33.6</v>
      </c>
      <c r="P6" s="8">
        <v>0.74</v>
      </c>
      <c r="Q6" s="16">
        <v>0.17</v>
      </c>
    </row>
    <row r="7" spans="1:17">
      <c r="A7" s="15">
        <v>0.02</v>
      </c>
      <c r="B7" s="8">
        <v>0.09</v>
      </c>
      <c r="C7" s="8">
        <v>4.54</v>
      </c>
      <c r="D7" s="8">
        <v>4.5</v>
      </c>
      <c r="E7" s="8">
        <v>0.02</v>
      </c>
      <c r="F7" s="8">
        <v>28.9</v>
      </c>
      <c r="G7" s="8">
        <v>0.41</v>
      </c>
      <c r="H7" s="16">
        <v>0.04</v>
      </c>
      <c r="J7" s="15">
        <v>0.1</v>
      </c>
      <c r="K7" s="8">
        <v>0.45</v>
      </c>
      <c r="L7" s="8">
        <v>4.7</v>
      </c>
      <c r="M7" s="8">
        <v>4.5</v>
      </c>
      <c r="N7" s="8">
        <v>0.1</v>
      </c>
      <c r="O7" s="8">
        <v>37.58</v>
      </c>
      <c r="P7" s="8">
        <v>1.1599999999999999</v>
      </c>
      <c r="Q7" s="16">
        <v>0.52</v>
      </c>
    </row>
    <row r="8" spans="1:17">
      <c r="A8" s="15">
        <v>0.03</v>
      </c>
      <c r="B8" s="8">
        <v>0.14000000000000001</v>
      </c>
      <c r="C8" s="8">
        <v>4.5599999999999996</v>
      </c>
      <c r="D8" s="8">
        <v>4.5</v>
      </c>
      <c r="E8" s="8">
        <v>0.03</v>
      </c>
      <c r="F8" s="8">
        <v>30.9</v>
      </c>
      <c r="G8" s="8">
        <v>0.53</v>
      </c>
      <c r="H8" s="16">
        <v>7.0000000000000007E-2</v>
      </c>
      <c r="J8" s="15">
        <v>0.15</v>
      </c>
      <c r="K8" s="8">
        <v>0.68</v>
      </c>
      <c r="L8" s="8">
        <v>4.8</v>
      </c>
      <c r="M8" s="8">
        <v>4.5</v>
      </c>
      <c r="N8" s="8">
        <v>0.14000000000000001</v>
      </c>
      <c r="O8" s="8">
        <v>40.06</v>
      </c>
      <c r="P8" s="8">
        <v>1.5</v>
      </c>
      <c r="Q8" s="16">
        <v>1.01</v>
      </c>
    </row>
    <row r="9" spans="1:17">
      <c r="A9" s="15">
        <v>0.04</v>
      </c>
      <c r="B9" s="8">
        <v>0.18</v>
      </c>
      <c r="C9" s="8">
        <v>4.58</v>
      </c>
      <c r="D9" s="8">
        <v>4.5</v>
      </c>
      <c r="E9" s="8">
        <v>0.04</v>
      </c>
      <c r="F9" s="8">
        <v>32.39</v>
      </c>
      <c r="G9" s="8">
        <v>0.64</v>
      </c>
      <c r="H9" s="16">
        <v>0.12</v>
      </c>
      <c r="J9" s="15">
        <v>0.2</v>
      </c>
      <c r="K9" s="8">
        <v>0.9</v>
      </c>
      <c r="L9" s="8">
        <v>4.9000000000000004</v>
      </c>
      <c r="M9" s="8">
        <v>4.5</v>
      </c>
      <c r="N9" s="8">
        <v>0.18</v>
      </c>
      <c r="O9" s="8">
        <v>41.89</v>
      </c>
      <c r="P9" s="8">
        <v>1.8</v>
      </c>
      <c r="Q9" s="16">
        <v>1.62</v>
      </c>
    </row>
    <row r="10" spans="1:17">
      <c r="A10" s="15">
        <v>0.05</v>
      </c>
      <c r="B10" s="8">
        <v>0.23</v>
      </c>
      <c r="C10" s="8">
        <v>4.5999999999999996</v>
      </c>
      <c r="D10" s="8">
        <v>4.5</v>
      </c>
      <c r="E10" s="8">
        <v>0.05</v>
      </c>
      <c r="F10" s="8">
        <v>33.6</v>
      </c>
      <c r="G10" s="8">
        <v>0.74</v>
      </c>
      <c r="H10" s="16">
        <v>0.17</v>
      </c>
      <c r="J10" s="15">
        <v>0.25</v>
      </c>
      <c r="K10" s="8">
        <v>1.1299999999999999</v>
      </c>
      <c r="L10" s="8">
        <v>5</v>
      </c>
      <c r="M10" s="8">
        <v>4.51</v>
      </c>
      <c r="N10" s="8">
        <v>0.23</v>
      </c>
      <c r="O10" s="8">
        <v>43.33</v>
      </c>
      <c r="P10" s="8">
        <v>2.06</v>
      </c>
      <c r="Q10" s="16">
        <v>2.31</v>
      </c>
    </row>
    <row r="11" spans="1:17">
      <c r="A11" s="15">
        <v>0.06</v>
      </c>
      <c r="B11" s="8">
        <v>0.27</v>
      </c>
      <c r="C11" s="8">
        <v>4.62</v>
      </c>
      <c r="D11" s="8">
        <v>4.5</v>
      </c>
      <c r="E11" s="8">
        <v>0.06</v>
      </c>
      <c r="F11" s="8">
        <v>34.61</v>
      </c>
      <c r="G11" s="8">
        <v>0.84</v>
      </c>
      <c r="H11" s="16">
        <v>0.23</v>
      </c>
      <c r="J11" s="15">
        <v>0.3</v>
      </c>
      <c r="K11" s="8">
        <v>1.35</v>
      </c>
      <c r="L11" s="8">
        <v>5.0999999999999996</v>
      </c>
      <c r="M11" s="8">
        <v>4.51</v>
      </c>
      <c r="N11" s="8">
        <v>0.26</v>
      </c>
      <c r="O11" s="8">
        <v>44.52</v>
      </c>
      <c r="P11" s="8">
        <v>2.29</v>
      </c>
      <c r="Q11" s="16">
        <v>3.1</v>
      </c>
    </row>
    <row r="12" spans="1:17">
      <c r="A12" s="15">
        <v>7.0000000000000007E-2</v>
      </c>
      <c r="B12" s="8">
        <v>0.32</v>
      </c>
      <c r="C12" s="8">
        <v>4.6399999999999997</v>
      </c>
      <c r="D12" s="8">
        <v>4.5</v>
      </c>
      <c r="E12" s="8">
        <v>7.0000000000000007E-2</v>
      </c>
      <c r="F12" s="8">
        <v>35.479999999999997</v>
      </c>
      <c r="G12" s="8">
        <v>0.92</v>
      </c>
      <c r="H12" s="16">
        <v>0.28999999999999998</v>
      </c>
      <c r="J12" s="15">
        <v>0.35</v>
      </c>
      <c r="K12" s="8">
        <v>1.58</v>
      </c>
      <c r="L12" s="8">
        <v>5.2</v>
      </c>
      <c r="M12" s="8">
        <v>4.51</v>
      </c>
      <c r="N12" s="8">
        <v>0.3</v>
      </c>
      <c r="O12" s="8">
        <v>45.53</v>
      </c>
      <c r="P12" s="8">
        <v>2.5099999999999998</v>
      </c>
      <c r="Q12" s="16">
        <v>3.95</v>
      </c>
    </row>
    <row r="13" spans="1:17">
      <c r="A13" s="15">
        <v>0.08</v>
      </c>
      <c r="B13" s="8">
        <v>0.36</v>
      </c>
      <c r="C13" s="8">
        <v>4.66</v>
      </c>
      <c r="D13" s="8">
        <v>4.5</v>
      </c>
      <c r="E13" s="8">
        <v>0.08</v>
      </c>
      <c r="F13" s="8">
        <v>36.26</v>
      </c>
      <c r="G13" s="8">
        <v>1.01</v>
      </c>
      <c r="H13" s="16">
        <v>0.36</v>
      </c>
      <c r="J13" s="15">
        <v>0.4</v>
      </c>
      <c r="K13" s="8">
        <v>1.8</v>
      </c>
      <c r="L13" s="8">
        <v>5.3</v>
      </c>
      <c r="M13" s="8">
        <v>4.51</v>
      </c>
      <c r="N13" s="8">
        <v>0.34</v>
      </c>
      <c r="O13" s="8">
        <v>46.41</v>
      </c>
      <c r="P13" s="8">
        <v>2.71</v>
      </c>
      <c r="Q13" s="16">
        <v>4.87</v>
      </c>
    </row>
    <row r="14" spans="1:17">
      <c r="A14" s="15">
        <v>0.09</v>
      </c>
      <c r="B14" s="8">
        <v>0.41</v>
      </c>
      <c r="C14" s="8">
        <v>4.68</v>
      </c>
      <c r="D14" s="8">
        <v>4.5</v>
      </c>
      <c r="E14" s="8">
        <v>0.09</v>
      </c>
      <c r="F14" s="8">
        <v>36.950000000000003</v>
      </c>
      <c r="G14" s="8">
        <v>1.0900000000000001</v>
      </c>
      <c r="H14" s="16">
        <v>0.44</v>
      </c>
      <c r="J14" s="15">
        <v>0.45</v>
      </c>
      <c r="K14" s="8">
        <v>2.0299999999999998</v>
      </c>
      <c r="L14" s="8">
        <v>5.4</v>
      </c>
      <c r="M14" s="8">
        <v>4.51</v>
      </c>
      <c r="N14" s="8">
        <v>0.38</v>
      </c>
      <c r="O14" s="8">
        <v>47.19</v>
      </c>
      <c r="P14" s="8">
        <v>2.89</v>
      </c>
      <c r="Q14" s="16">
        <v>5.86</v>
      </c>
    </row>
    <row r="15" spans="1:17">
      <c r="A15" s="15">
        <v>0.1</v>
      </c>
      <c r="B15" s="8">
        <v>0.45</v>
      </c>
      <c r="C15" s="8">
        <v>4.7</v>
      </c>
      <c r="D15" s="8">
        <v>4.5</v>
      </c>
      <c r="E15" s="8">
        <v>0.1</v>
      </c>
      <c r="F15" s="8">
        <v>37.58</v>
      </c>
      <c r="G15" s="8">
        <v>1.1599999999999999</v>
      </c>
      <c r="H15" s="16">
        <v>0.52</v>
      </c>
      <c r="J15" s="15">
        <v>0.5</v>
      </c>
      <c r="K15" s="8">
        <v>2.25</v>
      </c>
      <c r="L15" s="8">
        <v>5.5</v>
      </c>
      <c r="M15" s="8">
        <v>4.51</v>
      </c>
      <c r="N15" s="8">
        <v>0.41</v>
      </c>
      <c r="O15" s="8">
        <v>47.88</v>
      </c>
      <c r="P15" s="8">
        <v>3.06</v>
      </c>
      <c r="Q15" s="16">
        <v>6.9</v>
      </c>
    </row>
    <row r="16" spans="1:17">
      <c r="A16" s="15">
        <v>0.11</v>
      </c>
      <c r="B16" s="8">
        <v>0.5</v>
      </c>
      <c r="C16" s="8">
        <v>4.72</v>
      </c>
      <c r="D16" s="8">
        <v>4.5</v>
      </c>
      <c r="E16" s="8">
        <v>0.1</v>
      </c>
      <c r="F16" s="8">
        <v>38.15</v>
      </c>
      <c r="G16" s="8">
        <v>1.24</v>
      </c>
      <c r="H16" s="16">
        <v>0.61</v>
      </c>
      <c r="J16" s="15">
        <v>0.55000000000000004</v>
      </c>
      <c r="K16" s="8">
        <v>2.48</v>
      </c>
      <c r="L16" s="8">
        <v>5.6</v>
      </c>
      <c r="M16" s="8">
        <v>4.51</v>
      </c>
      <c r="N16" s="8">
        <v>0.44</v>
      </c>
      <c r="O16" s="8">
        <v>48.5</v>
      </c>
      <c r="P16" s="8">
        <v>3.23</v>
      </c>
      <c r="Q16" s="16">
        <v>7.99</v>
      </c>
    </row>
    <row r="17" spans="1:17">
      <c r="A17" s="15">
        <v>0.12</v>
      </c>
      <c r="B17" s="8">
        <v>0.54</v>
      </c>
      <c r="C17" s="8">
        <v>4.74</v>
      </c>
      <c r="D17" s="8">
        <v>4.5</v>
      </c>
      <c r="E17" s="8">
        <v>0.11</v>
      </c>
      <c r="F17" s="8">
        <v>38.68</v>
      </c>
      <c r="G17" s="8">
        <v>1.31</v>
      </c>
      <c r="H17" s="16">
        <v>0.71</v>
      </c>
      <c r="J17" s="15">
        <v>0.6</v>
      </c>
      <c r="K17" s="8">
        <v>2.7</v>
      </c>
      <c r="L17" s="8">
        <v>5.7</v>
      </c>
      <c r="M17" s="8">
        <v>4.51</v>
      </c>
      <c r="N17" s="8">
        <v>0.47</v>
      </c>
      <c r="O17" s="8">
        <v>49.06</v>
      </c>
      <c r="P17" s="8">
        <v>3.38</v>
      </c>
      <c r="Q17" s="16">
        <v>9.14</v>
      </c>
    </row>
    <row r="18" spans="1:17">
      <c r="A18" s="15">
        <v>0.13</v>
      </c>
      <c r="B18" s="8">
        <v>0.59</v>
      </c>
      <c r="C18" s="8">
        <v>4.76</v>
      </c>
      <c r="D18" s="8">
        <v>4.5</v>
      </c>
      <c r="E18" s="8">
        <v>0.12</v>
      </c>
      <c r="F18" s="8">
        <v>39.17</v>
      </c>
      <c r="G18" s="8">
        <v>1.37</v>
      </c>
      <c r="H18" s="16">
        <v>0.8</v>
      </c>
      <c r="J18" s="15">
        <v>0.65</v>
      </c>
      <c r="K18" s="8">
        <v>2.93</v>
      </c>
      <c r="L18" s="8">
        <v>5.8</v>
      </c>
      <c r="M18" s="8">
        <v>4.51</v>
      </c>
      <c r="N18" s="8">
        <v>0.51</v>
      </c>
      <c r="O18" s="8">
        <v>49.58</v>
      </c>
      <c r="P18" s="8">
        <v>3.52</v>
      </c>
      <c r="Q18" s="16">
        <v>10.32</v>
      </c>
    </row>
    <row r="19" spans="1:17">
      <c r="A19" s="15">
        <v>0.14000000000000001</v>
      </c>
      <c r="B19" s="8">
        <v>0.63</v>
      </c>
      <c r="C19" s="8">
        <v>4.78</v>
      </c>
      <c r="D19" s="8">
        <v>4.5</v>
      </c>
      <c r="E19" s="8">
        <v>0.13</v>
      </c>
      <c r="F19" s="8">
        <v>39.630000000000003</v>
      </c>
      <c r="G19" s="8">
        <v>1.44</v>
      </c>
      <c r="H19" s="16">
        <v>0.91</v>
      </c>
      <c r="J19" s="15">
        <v>0.7</v>
      </c>
      <c r="K19" s="8">
        <v>3.15</v>
      </c>
      <c r="L19" s="8">
        <v>5.9</v>
      </c>
      <c r="M19" s="8">
        <v>4.51</v>
      </c>
      <c r="N19" s="8">
        <v>0.53</v>
      </c>
      <c r="O19" s="8">
        <v>50.05</v>
      </c>
      <c r="P19" s="8">
        <v>3.66</v>
      </c>
      <c r="Q19" s="16">
        <v>11.55</v>
      </c>
    </row>
    <row r="20" spans="1:17">
      <c r="A20" s="15">
        <v>0.15</v>
      </c>
      <c r="B20" s="8">
        <v>0.68</v>
      </c>
      <c r="C20" s="8">
        <v>4.8</v>
      </c>
      <c r="D20" s="8">
        <v>4.5</v>
      </c>
      <c r="E20" s="8">
        <v>0.14000000000000001</v>
      </c>
      <c r="F20" s="8">
        <v>40.06</v>
      </c>
      <c r="G20" s="8">
        <v>1.5</v>
      </c>
      <c r="H20" s="16">
        <v>1.01</v>
      </c>
      <c r="J20" s="15">
        <v>0.75</v>
      </c>
      <c r="K20" s="8">
        <v>3.38</v>
      </c>
      <c r="L20" s="8">
        <v>6</v>
      </c>
      <c r="M20" s="8">
        <v>4.5199999999999996</v>
      </c>
      <c r="N20" s="8">
        <v>0.56000000000000005</v>
      </c>
      <c r="O20" s="8">
        <v>50.49</v>
      </c>
      <c r="P20" s="8">
        <v>3.79</v>
      </c>
      <c r="Q20" s="16">
        <v>12.81</v>
      </c>
    </row>
    <row r="21" spans="1:17">
      <c r="A21" s="15">
        <v>0.16</v>
      </c>
      <c r="B21" s="8">
        <v>0.72</v>
      </c>
      <c r="C21" s="8">
        <v>4.82</v>
      </c>
      <c r="D21" s="8">
        <v>4.5</v>
      </c>
      <c r="E21" s="8">
        <v>0.15</v>
      </c>
      <c r="F21" s="8">
        <v>40.47</v>
      </c>
      <c r="G21" s="7">
        <v>1.56</v>
      </c>
      <c r="H21" s="16">
        <v>1.1299999999999999</v>
      </c>
      <c r="J21" s="15">
        <v>0.8</v>
      </c>
      <c r="K21" s="8">
        <v>3.61</v>
      </c>
      <c r="L21" s="8">
        <v>6.1</v>
      </c>
      <c r="M21" s="8">
        <v>4.5199999999999996</v>
      </c>
      <c r="N21" s="8">
        <v>0.59</v>
      </c>
      <c r="O21" s="8">
        <v>50.9</v>
      </c>
      <c r="P21" s="8">
        <v>3.91</v>
      </c>
      <c r="Q21" s="16">
        <v>14.11</v>
      </c>
    </row>
    <row r="22" spans="1:17">
      <c r="A22" s="15">
        <v>0.17</v>
      </c>
      <c r="B22" s="8">
        <v>0.77</v>
      </c>
      <c r="C22" s="8">
        <v>4.84</v>
      </c>
      <c r="D22" s="8">
        <v>4.5</v>
      </c>
      <c r="E22" s="8">
        <v>0.16</v>
      </c>
      <c r="F22" s="8">
        <v>40.85</v>
      </c>
      <c r="G22" s="8">
        <v>1.62</v>
      </c>
      <c r="H22" s="16">
        <v>1.24</v>
      </c>
      <c r="J22" s="15">
        <v>0.85</v>
      </c>
      <c r="K22" s="8">
        <v>3.83</v>
      </c>
      <c r="L22" s="8">
        <v>6.2</v>
      </c>
      <c r="M22" s="8">
        <v>4.5199999999999996</v>
      </c>
      <c r="N22" s="8">
        <v>0.62</v>
      </c>
      <c r="O22" s="8">
        <v>51.27</v>
      </c>
      <c r="P22" s="7">
        <v>4.03</v>
      </c>
      <c r="Q22" s="16">
        <v>15.45</v>
      </c>
    </row>
    <row r="23" spans="1:17">
      <c r="A23" s="15">
        <v>0.18</v>
      </c>
      <c r="B23" s="8">
        <v>0.81</v>
      </c>
      <c r="C23" s="8">
        <v>4.8600000000000003</v>
      </c>
      <c r="D23" s="8">
        <v>4.5</v>
      </c>
      <c r="E23" s="8">
        <v>0.17</v>
      </c>
      <c r="F23" s="8">
        <v>41.22</v>
      </c>
      <c r="G23" s="8">
        <v>1.68</v>
      </c>
      <c r="H23" s="16">
        <v>1.36</v>
      </c>
      <c r="J23" s="15">
        <v>0.9</v>
      </c>
      <c r="K23" s="8">
        <v>4.0599999999999996</v>
      </c>
      <c r="L23" s="8">
        <v>6.3</v>
      </c>
      <c r="M23" s="8">
        <v>4.5199999999999996</v>
      </c>
      <c r="N23" s="8">
        <v>0.64</v>
      </c>
      <c r="O23" s="8">
        <v>51.63</v>
      </c>
      <c r="P23" s="8">
        <v>4.1399999999999997</v>
      </c>
      <c r="Q23" s="16">
        <v>16.82</v>
      </c>
    </row>
    <row r="24" spans="1:17">
      <c r="A24" s="15">
        <v>0.19</v>
      </c>
      <c r="B24" s="8">
        <v>0.86</v>
      </c>
      <c r="C24" s="8">
        <v>4.88</v>
      </c>
      <c r="D24" s="8">
        <v>4.5</v>
      </c>
      <c r="E24" s="8">
        <v>0.18</v>
      </c>
      <c r="F24" s="8">
        <v>41.56</v>
      </c>
      <c r="G24" s="8">
        <v>1.74</v>
      </c>
      <c r="H24" s="16">
        <v>1.49</v>
      </c>
      <c r="J24" s="15">
        <v>0.95</v>
      </c>
      <c r="K24" s="8">
        <v>4.28</v>
      </c>
      <c r="L24" s="8">
        <v>6.4</v>
      </c>
      <c r="M24" s="8">
        <v>4.5199999999999996</v>
      </c>
      <c r="N24" s="8">
        <v>0.67</v>
      </c>
      <c r="O24" s="8">
        <v>51.96</v>
      </c>
      <c r="P24" s="8">
        <v>4.25</v>
      </c>
      <c r="Q24" s="16">
        <v>18.21</v>
      </c>
    </row>
    <row r="25" spans="1:17" ht="13.5" thickBot="1">
      <c r="A25" s="17">
        <v>0.2</v>
      </c>
      <c r="B25" s="18">
        <v>0.9</v>
      </c>
      <c r="C25" s="18">
        <v>4.9000000000000004</v>
      </c>
      <c r="D25" s="18">
        <v>4.5</v>
      </c>
      <c r="E25" s="18">
        <v>0.18</v>
      </c>
      <c r="F25" s="18">
        <v>41.89</v>
      </c>
      <c r="G25" s="18">
        <v>1.8</v>
      </c>
      <c r="H25" s="19">
        <v>1.62</v>
      </c>
      <c r="J25" s="17">
        <v>1</v>
      </c>
      <c r="K25" s="18">
        <v>4.51</v>
      </c>
      <c r="L25" s="18">
        <v>6.5</v>
      </c>
      <c r="M25" s="18">
        <v>4.5199999999999996</v>
      </c>
      <c r="N25" s="18">
        <v>0.69</v>
      </c>
      <c r="O25" s="18">
        <v>52.27</v>
      </c>
      <c r="P25" s="18">
        <v>4.3499999999999996</v>
      </c>
      <c r="Q25" s="19">
        <v>19.64</v>
      </c>
    </row>
    <row r="27" spans="1:17">
      <c r="A27" s="3" t="s">
        <v>20</v>
      </c>
      <c r="B27" s="3"/>
      <c r="C27" s="3"/>
      <c r="D27" s="3" t="s">
        <v>21</v>
      </c>
      <c r="E27" s="3"/>
      <c r="J27" s="3" t="s">
        <v>20</v>
      </c>
      <c r="K27" s="3"/>
      <c r="L27" s="3"/>
      <c r="M27" s="3" t="s">
        <v>21</v>
      </c>
      <c r="N27" s="3"/>
    </row>
  </sheetData>
  <mergeCells count="2">
    <mergeCell ref="A2:F2"/>
    <mergeCell ref="J2:Q2"/>
  </mergeCells>
  <phoneticPr fontId="1" type="noConversion"/>
  <printOptions horizontalCentered="1"/>
  <pageMargins left="0.78740157480314965" right="0.78740157480314965" top="1.2204724409448819" bottom="0.98425196850393704" header="0.51181102362204722" footer="0.51181102362204722"/>
  <pageSetup paperSize="9" orientation="portrait" r:id="rId1"/>
  <headerFooter alignWithMargins="0">
    <oddHeader xml:space="preserve">&amp;COprava výpustního zařízení v NPP Swamp
Hydrotechnické výpočty-&amp;"Arial,Tučné"PŘÍLOHA č.11&amp;"Arial,Obyčejné"    </oddHeader>
    <oddFooter>&amp;CStránka &amp;P z &amp;N&amp;RMV projekt spol. s r.o.</oddFooter>
  </headerFooter>
  <colBreaks count="1" manualBreakCount="1">
    <brk id="8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dimension ref="B2:J59"/>
  <sheetViews>
    <sheetView workbookViewId="0">
      <selection activeCell="F40" sqref="F40"/>
    </sheetView>
  </sheetViews>
  <sheetFormatPr defaultRowHeight="12.75"/>
  <cols>
    <col min="2" max="2" width="13.28515625" customWidth="1"/>
    <col min="3" max="3" width="10" customWidth="1"/>
    <col min="4" max="4" width="14.85546875" customWidth="1"/>
    <col min="5" max="5" width="17.7109375" style="21" customWidth="1"/>
    <col min="6" max="6" width="16.28515625" customWidth="1"/>
    <col min="7" max="9" width="18.42578125" style="21" customWidth="1"/>
    <col min="10" max="10" width="18.85546875" customWidth="1"/>
  </cols>
  <sheetData>
    <row r="2" spans="2:10" ht="18">
      <c r="B2" s="27" t="s">
        <v>27</v>
      </c>
      <c r="C2" s="21"/>
      <c r="D2" s="21"/>
    </row>
    <row r="3" spans="2:10" ht="12.75" customHeight="1" thickBot="1">
      <c r="B3" s="27"/>
      <c r="C3" s="21"/>
      <c r="D3" s="21"/>
    </row>
    <row r="4" spans="2:10" ht="16.5" thickBot="1">
      <c r="B4" s="156" t="s">
        <v>48</v>
      </c>
      <c r="C4" s="157"/>
      <c r="D4" s="160" t="s">
        <v>24</v>
      </c>
      <c r="E4" s="161"/>
      <c r="F4" s="161"/>
      <c r="G4" s="161"/>
      <c r="H4" s="161"/>
      <c r="I4" s="161"/>
      <c r="J4" s="162"/>
    </row>
    <row r="5" spans="2:10" ht="13.5" thickBot="1">
      <c r="B5" s="158"/>
      <c r="C5" s="159"/>
      <c r="D5" s="163" t="s">
        <v>45</v>
      </c>
      <c r="E5" s="164"/>
      <c r="F5" s="165"/>
      <c r="G5" s="163" t="s">
        <v>46</v>
      </c>
      <c r="H5" s="164"/>
      <c r="I5" s="165"/>
      <c r="J5" s="39" t="s">
        <v>47</v>
      </c>
    </row>
    <row r="6" spans="2:10" ht="42" thickBot="1">
      <c r="B6" s="25" t="s">
        <v>23</v>
      </c>
      <c r="C6" s="24" t="s">
        <v>25</v>
      </c>
      <c r="D6" s="56" t="s">
        <v>49</v>
      </c>
      <c r="E6" s="66" t="s">
        <v>50</v>
      </c>
      <c r="F6" s="25" t="s">
        <v>75</v>
      </c>
      <c r="G6" s="55" t="s">
        <v>43</v>
      </c>
      <c r="H6" s="26" t="s">
        <v>42</v>
      </c>
      <c r="I6" s="24" t="s">
        <v>44</v>
      </c>
      <c r="J6" s="25" t="s">
        <v>26</v>
      </c>
    </row>
    <row r="7" spans="2:10">
      <c r="B7" s="147">
        <v>261.39999999999998</v>
      </c>
      <c r="C7" s="54">
        <v>0</v>
      </c>
      <c r="D7" s="57"/>
      <c r="E7" s="67"/>
      <c r="F7" s="71"/>
      <c r="G7" s="133">
        <v>0</v>
      </c>
      <c r="H7" s="133">
        <v>0</v>
      </c>
      <c r="I7" s="133">
        <v>0</v>
      </c>
      <c r="J7" s="64">
        <f>SUM(F7:I7)</f>
        <v>0</v>
      </c>
    </row>
    <row r="8" spans="2:10">
      <c r="B8" s="73">
        <v>261.60000000000002</v>
      </c>
      <c r="C8" s="51">
        <f t="shared" ref="C8:C39" si="0">B8-$B$7</f>
        <v>0.20000000000004547</v>
      </c>
      <c r="D8" s="58"/>
      <c r="E8" s="68"/>
      <c r="F8" s="2"/>
      <c r="G8" s="75">
        <v>0.1</v>
      </c>
      <c r="H8" s="75">
        <v>0.1</v>
      </c>
      <c r="I8" s="78">
        <v>0.06</v>
      </c>
      <c r="J8" s="65">
        <f>SUM(F8:I8)</f>
        <v>0.26</v>
      </c>
    </row>
    <row r="9" spans="2:10">
      <c r="B9" s="73">
        <v>261.8</v>
      </c>
      <c r="C9" s="51">
        <f t="shared" si="0"/>
        <v>0.40000000000003411</v>
      </c>
      <c r="D9" s="58"/>
      <c r="E9" s="68"/>
      <c r="F9" s="2"/>
      <c r="G9" s="75">
        <v>0.36</v>
      </c>
      <c r="H9" s="75">
        <v>0.36</v>
      </c>
      <c r="I9" s="78">
        <v>0.21</v>
      </c>
      <c r="J9" s="65">
        <f t="shared" ref="J9:J39" si="1">SUM(F9:I9)</f>
        <v>0.92999999999999994</v>
      </c>
    </row>
    <row r="10" spans="2:10">
      <c r="B10" s="73">
        <v>262</v>
      </c>
      <c r="C10" s="51">
        <f t="shared" si="0"/>
        <v>0.60000000000002274</v>
      </c>
      <c r="D10" s="58"/>
      <c r="E10" s="68"/>
      <c r="F10" s="2"/>
      <c r="G10" s="75">
        <v>0.75</v>
      </c>
      <c r="H10" s="75">
        <v>0.75</v>
      </c>
      <c r="I10" s="78">
        <v>0.32</v>
      </c>
      <c r="J10" s="65">
        <f t="shared" si="1"/>
        <v>1.82</v>
      </c>
    </row>
    <row r="11" spans="2:10">
      <c r="B11" s="73">
        <v>262.2</v>
      </c>
      <c r="C11" s="51">
        <f t="shared" si="0"/>
        <v>0.80000000000001137</v>
      </c>
      <c r="D11" s="58"/>
      <c r="E11" s="68"/>
      <c r="F11" s="2"/>
      <c r="G11" s="75">
        <v>1.18</v>
      </c>
      <c r="H11" s="75">
        <v>1.18</v>
      </c>
      <c r="I11" s="78">
        <v>0.41</v>
      </c>
      <c r="J11" s="65">
        <f t="shared" si="1"/>
        <v>2.77</v>
      </c>
    </row>
    <row r="12" spans="2:10">
      <c r="B12" s="73">
        <v>262.39999999999998</v>
      </c>
      <c r="C12" s="51">
        <f t="shared" si="0"/>
        <v>1</v>
      </c>
      <c r="D12" s="58"/>
      <c r="E12" s="68"/>
      <c r="F12" s="2"/>
      <c r="G12" s="75">
        <v>1.55</v>
      </c>
      <c r="H12" s="75">
        <v>1.55</v>
      </c>
      <c r="I12" s="78">
        <v>0.47</v>
      </c>
      <c r="J12" s="65">
        <f t="shared" si="1"/>
        <v>3.5700000000000003</v>
      </c>
    </row>
    <row r="13" spans="2:10">
      <c r="B13" s="73">
        <v>262.60000000000002</v>
      </c>
      <c r="C13" s="51">
        <f t="shared" si="0"/>
        <v>1.2000000000000455</v>
      </c>
      <c r="D13" s="58"/>
      <c r="E13" s="68"/>
      <c r="F13" s="2"/>
      <c r="G13" s="75">
        <v>1.83</v>
      </c>
      <c r="H13" s="75">
        <v>1.83</v>
      </c>
      <c r="I13" s="78">
        <v>0.53</v>
      </c>
      <c r="J13" s="65">
        <f t="shared" si="1"/>
        <v>4.1900000000000004</v>
      </c>
    </row>
    <row r="14" spans="2:10">
      <c r="B14" s="73">
        <v>262.8</v>
      </c>
      <c r="C14" s="51">
        <f t="shared" si="0"/>
        <v>1.4000000000000341</v>
      </c>
      <c r="D14" s="58"/>
      <c r="E14" s="68"/>
      <c r="F14" s="2"/>
      <c r="G14" s="75">
        <v>2.08</v>
      </c>
      <c r="H14" s="75">
        <v>2.08</v>
      </c>
      <c r="I14" s="78">
        <v>0.59</v>
      </c>
      <c r="J14" s="65">
        <f t="shared" si="1"/>
        <v>4.75</v>
      </c>
    </row>
    <row r="15" spans="2:10">
      <c r="B15" s="73">
        <v>263</v>
      </c>
      <c r="C15" s="51">
        <f t="shared" si="0"/>
        <v>1.6000000000000227</v>
      </c>
      <c r="D15" s="58"/>
      <c r="E15" s="68"/>
      <c r="F15" s="2"/>
      <c r="G15" s="75">
        <v>2.2999999999999998</v>
      </c>
      <c r="H15" s="75">
        <v>2.2999999999999998</v>
      </c>
      <c r="I15" s="78">
        <v>0.64</v>
      </c>
      <c r="J15" s="65">
        <f t="shared" si="1"/>
        <v>5.2399999999999993</v>
      </c>
    </row>
    <row r="16" spans="2:10">
      <c r="B16" s="73">
        <v>263.2</v>
      </c>
      <c r="C16" s="51">
        <f t="shared" si="0"/>
        <v>1.8000000000000114</v>
      </c>
      <c r="D16" s="58"/>
      <c r="E16" s="68"/>
      <c r="F16" s="2"/>
      <c r="G16" s="75">
        <v>2.5</v>
      </c>
      <c r="H16" s="75">
        <v>2.5</v>
      </c>
      <c r="I16" s="78">
        <v>0.68</v>
      </c>
      <c r="J16" s="65">
        <f t="shared" si="1"/>
        <v>5.68</v>
      </c>
    </row>
    <row r="17" spans="2:10">
      <c r="B17" s="73">
        <v>263.39999999999998</v>
      </c>
      <c r="C17" s="51">
        <f t="shared" si="0"/>
        <v>2</v>
      </c>
      <c r="D17" s="58"/>
      <c r="E17" s="68"/>
      <c r="F17" s="2"/>
      <c r="G17" s="75">
        <v>2.68</v>
      </c>
      <c r="H17" s="75">
        <v>2.68</v>
      </c>
      <c r="I17" s="78">
        <v>0.72</v>
      </c>
      <c r="J17" s="65">
        <f t="shared" si="1"/>
        <v>6.08</v>
      </c>
    </row>
    <row r="18" spans="2:10">
      <c r="B18" s="73">
        <v>263.60000000000002</v>
      </c>
      <c r="C18" s="51">
        <f t="shared" si="0"/>
        <v>2.2000000000000455</v>
      </c>
      <c r="D18" s="58"/>
      <c r="E18" s="68"/>
      <c r="F18" s="2"/>
      <c r="G18" s="75">
        <v>2.86</v>
      </c>
      <c r="H18" s="75">
        <v>2.86</v>
      </c>
      <c r="I18" s="61">
        <v>0.76</v>
      </c>
      <c r="J18" s="65">
        <f t="shared" si="1"/>
        <v>6.4799999999999995</v>
      </c>
    </row>
    <row r="19" spans="2:10">
      <c r="B19" s="73">
        <v>263.8</v>
      </c>
      <c r="C19" s="51">
        <f t="shared" si="0"/>
        <v>2.4000000000000341</v>
      </c>
      <c r="D19" s="58"/>
      <c r="E19" s="68"/>
      <c r="F19" s="2"/>
      <c r="G19" s="75">
        <v>3.02</v>
      </c>
      <c r="H19" s="75">
        <v>3.02</v>
      </c>
      <c r="I19" s="61">
        <v>0.8</v>
      </c>
      <c r="J19" s="65">
        <f t="shared" si="1"/>
        <v>6.84</v>
      </c>
    </row>
    <row r="20" spans="2:10">
      <c r="B20" s="73">
        <v>264</v>
      </c>
      <c r="C20" s="51">
        <f t="shared" si="0"/>
        <v>2.6000000000000227</v>
      </c>
      <c r="D20" s="58"/>
      <c r="E20" s="68"/>
      <c r="F20" s="2"/>
      <c r="G20" s="75">
        <v>3.17</v>
      </c>
      <c r="H20" s="75">
        <v>3.17</v>
      </c>
      <c r="I20" s="61">
        <v>0.84</v>
      </c>
      <c r="J20" s="65">
        <f t="shared" si="1"/>
        <v>7.18</v>
      </c>
    </row>
    <row r="21" spans="2:10">
      <c r="B21" s="73">
        <v>264.2</v>
      </c>
      <c r="C21" s="51">
        <f t="shared" si="0"/>
        <v>2.8000000000000114</v>
      </c>
      <c r="D21" s="58"/>
      <c r="E21" s="68"/>
      <c r="F21" s="2"/>
      <c r="G21" s="75">
        <v>3.32</v>
      </c>
      <c r="H21" s="75">
        <v>3.32</v>
      </c>
      <c r="I21" s="61">
        <v>0.87</v>
      </c>
      <c r="J21" s="65">
        <f t="shared" si="1"/>
        <v>7.51</v>
      </c>
    </row>
    <row r="22" spans="2:10">
      <c r="B22" s="73">
        <v>264.39999999999998</v>
      </c>
      <c r="C22" s="51">
        <f t="shared" si="0"/>
        <v>3</v>
      </c>
      <c r="D22" s="58"/>
      <c r="E22" s="68"/>
      <c r="F22" s="2"/>
      <c r="G22" s="75">
        <v>3.46</v>
      </c>
      <c r="H22" s="75">
        <v>3.46</v>
      </c>
      <c r="I22" s="61">
        <v>0.91</v>
      </c>
      <c r="J22" s="65">
        <f t="shared" si="1"/>
        <v>7.83</v>
      </c>
    </row>
    <row r="23" spans="2:10">
      <c r="B23" s="73">
        <v>264.60000000000002</v>
      </c>
      <c r="C23" s="51">
        <f t="shared" si="0"/>
        <v>3.2000000000000455</v>
      </c>
      <c r="D23" s="58"/>
      <c r="E23" s="68"/>
      <c r="F23" s="2"/>
      <c r="G23" s="75">
        <v>3.6</v>
      </c>
      <c r="H23" s="75">
        <v>3.6</v>
      </c>
      <c r="I23" s="61">
        <v>0.94</v>
      </c>
      <c r="J23" s="65">
        <f t="shared" si="1"/>
        <v>8.14</v>
      </c>
    </row>
    <row r="24" spans="2:10">
      <c r="B24" s="73">
        <v>264.80000000000098</v>
      </c>
      <c r="C24" s="51">
        <f t="shared" si="0"/>
        <v>3.4000000000010004</v>
      </c>
      <c r="D24" s="58"/>
      <c r="E24" s="68"/>
      <c r="F24" s="2"/>
      <c r="G24" s="75">
        <v>3.73</v>
      </c>
      <c r="H24" s="75">
        <v>3.73</v>
      </c>
      <c r="I24" s="61">
        <v>0.97</v>
      </c>
      <c r="J24" s="65">
        <f t="shared" si="1"/>
        <v>8.43</v>
      </c>
    </row>
    <row r="25" spans="2:10">
      <c r="B25" s="73">
        <v>265.00000000000102</v>
      </c>
      <c r="C25" s="51">
        <f t="shared" si="0"/>
        <v>3.6000000000010459</v>
      </c>
      <c r="D25" s="58"/>
      <c r="E25" s="68"/>
      <c r="F25" s="2"/>
      <c r="G25" s="75">
        <v>3.86</v>
      </c>
      <c r="H25" s="75">
        <v>3.86</v>
      </c>
      <c r="I25" s="61">
        <v>1</v>
      </c>
      <c r="J25" s="65">
        <f t="shared" si="1"/>
        <v>8.7199999999999989</v>
      </c>
    </row>
    <row r="26" spans="2:10">
      <c r="B26" s="73">
        <v>265.20000000000101</v>
      </c>
      <c r="C26" s="51">
        <f t="shared" si="0"/>
        <v>3.8000000000010346</v>
      </c>
      <c r="D26" s="58"/>
      <c r="E26" s="68"/>
      <c r="F26" s="2"/>
      <c r="G26" s="75">
        <v>3.98</v>
      </c>
      <c r="H26" s="75">
        <v>3.98</v>
      </c>
      <c r="I26" s="61">
        <v>1.03</v>
      </c>
      <c r="J26" s="65">
        <f t="shared" si="1"/>
        <v>8.99</v>
      </c>
    </row>
    <row r="27" spans="2:10">
      <c r="B27" s="73">
        <v>265.400000000001</v>
      </c>
      <c r="C27" s="51">
        <f t="shared" si="0"/>
        <v>4.0000000000010232</v>
      </c>
      <c r="D27" s="58"/>
      <c r="E27" s="68"/>
      <c r="F27" s="2"/>
      <c r="G27" s="75">
        <v>4.0999999999999996</v>
      </c>
      <c r="H27" s="75">
        <v>4.0999999999999996</v>
      </c>
      <c r="I27" s="61">
        <v>1.06</v>
      </c>
      <c r="J27" s="65">
        <f t="shared" si="1"/>
        <v>9.26</v>
      </c>
    </row>
    <row r="28" spans="2:10">
      <c r="B28" s="73">
        <v>265.60000000000099</v>
      </c>
      <c r="C28" s="51">
        <f t="shared" si="0"/>
        <v>4.2000000000010118</v>
      </c>
      <c r="D28" s="58"/>
      <c r="E28" s="68"/>
      <c r="F28" s="2"/>
      <c r="G28" s="75">
        <v>4.21</v>
      </c>
      <c r="H28" s="75">
        <v>4.21</v>
      </c>
      <c r="I28" s="61">
        <v>1.0900000000000001</v>
      </c>
      <c r="J28" s="65">
        <f t="shared" si="1"/>
        <v>9.51</v>
      </c>
    </row>
    <row r="29" spans="2:10">
      <c r="B29" s="73">
        <v>265.80000000000098</v>
      </c>
      <c r="C29" s="51">
        <f t="shared" si="0"/>
        <v>4.4000000000010004</v>
      </c>
      <c r="D29" s="58"/>
      <c r="E29" s="68"/>
      <c r="F29" s="2"/>
      <c r="G29" s="75">
        <v>4.33</v>
      </c>
      <c r="H29" s="75">
        <v>4.33</v>
      </c>
      <c r="I29" s="61">
        <v>1.1200000000000001</v>
      </c>
      <c r="J29" s="65">
        <f t="shared" si="1"/>
        <v>9.7800000000000011</v>
      </c>
    </row>
    <row r="30" spans="2:10">
      <c r="B30" s="73">
        <v>266.00000000000102</v>
      </c>
      <c r="C30" s="51">
        <f t="shared" si="0"/>
        <v>4.6000000000010459</v>
      </c>
      <c r="D30" s="58"/>
      <c r="E30" s="68"/>
      <c r="F30" s="2"/>
      <c r="G30" s="75">
        <v>4.4400000000000004</v>
      </c>
      <c r="H30" s="75">
        <v>4.4400000000000004</v>
      </c>
      <c r="I30" s="61">
        <v>1.1399999999999999</v>
      </c>
      <c r="J30" s="65">
        <f t="shared" si="1"/>
        <v>10.020000000000001</v>
      </c>
    </row>
    <row r="31" spans="2:10">
      <c r="B31" s="73">
        <v>266.20000000000101</v>
      </c>
      <c r="C31" s="51">
        <f t="shared" si="0"/>
        <v>4.8000000000010346</v>
      </c>
      <c r="D31" s="58"/>
      <c r="E31" s="68"/>
      <c r="F31" s="2"/>
      <c r="G31" s="75">
        <v>4.54</v>
      </c>
      <c r="H31" s="75">
        <v>4.54</v>
      </c>
      <c r="I31" s="61">
        <v>1.17</v>
      </c>
      <c r="J31" s="65">
        <f t="shared" si="1"/>
        <v>10.25</v>
      </c>
    </row>
    <row r="32" spans="2:10">
      <c r="B32" s="73">
        <v>266.3</v>
      </c>
      <c r="C32" s="52">
        <f t="shared" si="0"/>
        <v>4.9000000000000341</v>
      </c>
      <c r="D32" s="59">
        <v>0</v>
      </c>
      <c r="E32" s="69">
        <v>0</v>
      </c>
      <c r="F32" s="62">
        <v>0</v>
      </c>
      <c r="G32" s="76">
        <v>4.5999999999999996</v>
      </c>
      <c r="H32" s="76">
        <v>4.5999999999999996</v>
      </c>
      <c r="I32" s="62">
        <v>1.18</v>
      </c>
      <c r="J32" s="146">
        <f t="shared" si="1"/>
        <v>10.379999999999999</v>
      </c>
    </row>
    <row r="33" spans="2:10">
      <c r="B33" s="73">
        <v>266.39999999999998</v>
      </c>
      <c r="C33" s="52">
        <f t="shared" si="0"/>
        <v>5</v>
      </c>
      <c r="D33" s="59">
        <v>1.56</v>
      </c>
      <c r="E33" s="69">
        <v>1.56</v>
      </c>
      <c r="F33" s="62">
        <v>1.56</v>
      </c>
      <c r="G33" s="76">
        <v>4.6500000000000004</v>
      </c>
      <c r="H33" s="76">
        <v>4.6500000000000004</v>
      </c>
      <c r="I33" s="62">
        <v>1.19</v>
      </c>
      <c r="J33" s="146">
        <f t="shared" si="1"/>
        <v>12.05</v>
      </c>
    </row>
    <row r="34" spans="2:10">
      <c r="B34" s="73">
        <v>266.5</v>
      </c>
      <c r="C34" s="52">
        <f t="shared" si="0"/>
        <v>5.1000000000000227</v>
      </c>
      <c r="D34" s="59">
        <v>4.1100000000000003</v>
      </c>
      <c r="E34" s="69">
        <v>4.1100000000000003</v>
      </c>
      <c r="F34" s="62">
        <v>4.1100000000000003</v>
      </c>
      <c r="G34" s="76">
        <v>4.7</v>
      </c>
      <c r="H34" s="76">
        <v>4.7</v>
      </c>
      <c r="I34" s="62">
        <v>1.21</v>
      </c>
      <c r="J34" s="146">
        <f t="shared" si="1"/>
        <v>14.720000000000002</v>
      </c>
    </row>
    <row r="35" spans="2:10">
      <c r="B35" s="73">
        <v>266.60000000000002</v>
      </c>
      <c r="C35" s="52">
        <f t="shared" si="0"/>
        <v>5.2000000000000455</v>
      </c>
      <c r="D35" s="59">
        <v>7.37</v>
      </c>
      <c r="E35" s="69">
        <v>7.37</v>
      </c>
      <c r="F35" s="62">
        <v>7.37</v>
      </c>
      <c r="G35" s="76">
        <v>4.75</v>
      </c>
      <c r="H35" s="76">
        <v>4.75</v>
      </c>
      <c r="I35" s="62">
        <v>1.22</v>
      </c>
      <c r="J35" s="146">
        <f t="shared" si="1"/>
        <v>18.09</v>
      </c>
    </row>
    <row r="36" spans="2:10">
      <c r="B36" s="73">
        <v>266.7</v>
      </c>
      <c r="C36" s="52">
        <f t="shared" si="0"/>
        <v>5.3000000000000114</v>
      </c>
      <c r="D36" s="59">
        <v>10.8</v>
      </c>
      <c r="E36" s="69">
        <v>10.51</v>
      </c>
      <c r="F36" s="62">
        <v>10.51</v>
      </c>
      <c r="G36" s="76">
        <v>4.8</v>
      </c>
      <c r="H36" s="76">
        <v>4.8</v>
      </c>
      <c r="I36" s="62">
        <v>1.23</v>
      </c>
      <c r="J36" s="146">
        <f t="shared" si="1"/>
        <v>21.34</v>
      </c>
    </row>
    <row r="37" spans="2:10">
      <c r="B37" s="73">
        <v>266.8</v>
      </c>
      <c r="C37" s="52">
        <f t="shared" si="0"/>
        <v>5.4000000000000341</v>
      </c>
      <c r="D37" s="59">
        <v>15.09</v>
      </c>
      <c r="E37" s="69">
        <v>10.63</v>
      </c>
      <c r="F37" s="62">
        <v>10.63</v>
      </c>
      <c r="G37" s="76">
        <v>4.8499999999999996</v>
      </c>
      <c r="H37" s="76">
        <v>4.8499999999999996</v>
      </c>
      <c r="I37" s="62">
        <v>1.24</v>
      </c>
      <c r="J37" s="65">
        <f t="shared" si="1"/>
        <v>21.569999999999997</v>
      </c>
    </row>
    <row r="38" spans="2:10">
      <c r="B38" s="73">
        <v>266.89999999999998</v>
      </c>
      <c r="C38" s="52">
        <f t="shared" si="0"/>
        <v>5.5</v>
      </c>
      <c r="D38" s="59">
        <v>19.84</v>
      </c>
      <c r="E38" s="69">
        <v>10.74</v>
      </c>
      <c r="F38" s="62">
        <v>10.74</v>
      </c>
      <c r="G38" s="76">
        <v>4.9000000000000004</v>
      </c>
      <c r="H38" s="76">
        <v>4.9000000000000004</v>
      </c>
      <c r="I38" s="62">
        <v>1.25</v>
      </c>
      <c r="J38" s="65">
        <f t="shared" si="1"/>
        <v>21.79</v>
      </c>
    </row>
    <row r="39" spans="2:10">
      <c r="B39" s="73">
        <v>267</v>
      </c>
      <c r="C39" s="52">
        <f t="shared" si="0"/>
        <v>5.6000000000000227</v>
      </c>
      <c r="D39" s="59">
        <v>25</v>
      </c>
      <c r="E39" s="69">
        <v>10.86</v>
      </c>
      <c r="F39" s="62">
        <v>10.86</v>
      </c>
      <c r="G39" s="76">
        <v>4.95</v>
      </c>
      <c r="H39" s="76">
        <v>4.95</v>
      </c>
      <c r="I39" s="62">
        <v>1.27</v>
      </c>
      <c r="J39" s="65">
        <f t="shared" si="1"/>
        <v>22.029999999999998</v>
      </c>
    </row>
    <row r="40" spans="2:10" ht="13.5" thickBot="1">
      <c r="B40" s="74">
        <v>267.10000000000002</v>
      </c>
      <c r="C40" s="53">
        <f t="shared" ref="C40" si="2">B40-$B$7</f>
        <v>5.7000000000000455</v>
      </c>
      <c r="D40" s="60">
        <v>30.54</v>
      </c>
      <c r="E40" s="70">
        <v>10.97</v>
      </c>
      <c r="F40" s="63">
        <v>10.97</v>
      </c>
      <c r="G40" s="77">
        <v>5</v>
      </c>
      <c r="H40" s="77">
        <v>5</v>
      </c>
      <c r="I40" s="63">
        <v>1.28</v>
      </c>
      <c r="J40" s="72">
        <f t="shared" ref="J40" si="3">SUM(F40:I40)</f>
        <v>22.25</v>
      </c>
    </row>
    <row r="41" spans="2:10">
      <c r="B41" s="22"/>
      <c r="C41" s="22"/>
      <c r="D41" s="22"/>
      <c r="E41" s="1"/>
      <c r="F41" s="22"/>
      <c r="G41" s="23"/>
      <c r="H41" s="23"/>
      <c r="I41" s="23"/>
      <c r="J41" s="22"/>
    </row>
    <row r="42" spans="2:10">
      <c r="B42" s="22"/>
      <c r="C42" s="22"/>
      <c r="D42" s="22"/>
      <c r="E42" s="1"/>
      <c r="F42" s="22"/>
      <c r="G42" s="23"/>
      <c r="H42" s="23"/>
      <c r="I42" s="23"/>
      <c r="J42" s="22"/>
    </row>
    <row r="43" spans="2:10">
      <c r="B43" s="22"/>
      <c r="C43" s="22"/>
      <c r="D43" s="22"/>
      <c r="E43" s="1"/>
      <c r="F43" s="22"/>
      <c r="G43" s="23"/>
      <c r="H43" s="23"/>
      <c r="I43" s="23"/>
      <c r="J43" s="22"/>
    </row>
    <row r="44" spans="2:10">
      <c r="B44" s="22"/>
      <c r="C44" s="22"/>
      <c r="D44" s="22"/>
      <c r="E44" s="1"/>
      <c r="F44" s="22"/>
      <c r="G44" s="23"/>
      <c r="H44" s="23"/>
      <c r="I44" s="23"/>
      <c r="J44" s="22"/>
    </row>
    <row r="45" spans="2:10">
      <c r="B45" s="22"/>
      <c r="C45" s="22"/>
      <c r="D45" s="22"/>
      <c r="E45" s="1"/>
      <c r="F45" s="22"/>
      <c r="G45" s="1"/>
      <c r="H45" s="1"/>
      <c r="I45" s="1"/>
      <c r="J45" s="22"/>
    </row>
    <row r="46" spans="2:10">
      <c r="B46" s="22"/>
      <c r="C46" s="22"/>
      <c r="D46" s="22"/>
      <c r="E46" s="1"/>
      <c r="F46" s="22"/>
      <c r="G46" s="1"/>
      <c r="H46" s="1"/>
      <c r="I46" s="1"/>
      <c r="J46" s="22"/>
    </row>
    <row r="47" spans="2:10">
      <c r="B47" s="22"/>
      <c r="C47" s="22"/>
      <c r="D47" s="22"/>
      <c r="E47" s="1"/>
      <c r="F47" s="22"/>
      <c r="G47" s="1"/>
      <c r="H47" s="1"/>
      <c r="I47" s="1"/>
      <c r="J47" s="22"/>
    </row>
    <row r="48" spans="2:10">
      <c r="B48" s="22"/>
      <c r="C48" s="22"/>
      <c r="D48" s="22"/>
      <c r="E48" s="1"/>
      <c r="F48" s="22"/>
      <c r="G48" s="1"/>
      <c r="H48" s="1"/>
      <c r="I48" s="1"/>
      <c r="J48" s="22"/>
    </row>
    <row r="49" spans="2:10">
      <c r="B49" s="22"/>
      <c r="C49" s="22"/>
      <c r="D49" s="22"/>
      <c r="E49" s="1"/>
      <c r="F49" s="22"/>
      <c r="G49" s="1"/>
      <c r="H49" s="1"/>
      <c r="I49" s="1"/>
      <c r="J49" s="22"/>
    </row>
    <row r="50" spans="2:10">
      <c r="B50" s="22"/>
      <c r="C50" s="22"/>
      <c r="D50" s="22"/>
      <c r="E50" s="1"/>
      <c r="F50" s="22"/>
      <c r="G50" s="1"/>
      <c r="H50" s="1"/>
      <c r="I50" s="1"/>
      <c r="J50" s="22"/>
    </row>
    <row r="51" spans="2:10">
      <c r="B51" s="22"/>
      <c r="C51" s="22"/>
      <c r="D51" s="22"/>
      <c r="E51" s="1"/>
      <c r="F51" s="22"/>
      <c r="G51" s="1"/>
      <c r="H51" s="1"/>
      <c r="I51" s="1"/>
      <c r="J51" s="22"/>
    </row>
    <row r="52" spans="2:10">
      <c r="B52" s="22"/>
      <c r="C52" s="22"/>
      <c r="D52" s="22"/>
      <c r="E52" s="1"/>
      <c r="F52" s="22"/>
      <c r="G52" s="1"/>
      <c r="H52" s="1"/>
      <c r="I52" s="1"/>
      <c r="J52" s="22"/>
    </row>
    <row r="53" spans="2:10">
      <c r="B53" s="22"/>
      <c r="C53" s="22"/>
      <c r="D53" s="22"/>
      <c r="E53" s="1"/>
      <c r="F53" s="22"/>
      <c r="G53" s="1"/>
      <c r="H53" s="1"/>
      <c r="I53" s="1"/>
      <c r="J53" s="22"/>
    </row>
    <row r="54" spans="2:10">
      <c r="B54" s="22"/>
      <c r="C54" s="22"/>
      <c r="D54" s="22"/>
      <c r="E54" s="1"/>
      <c r="F54" s="22"/>
      <c r="G54" s="1"/>
      <c r="H54" s="1"/>
      <c r="I54" s="1"/>
      <c r="J54" s="22"/>
    </row>
    <row r="55" spans="2:10">
      <c r="B55" s="22"/>
      <c r="C55" s="22"/>
      <c r="D55" s="22"/>
      <c r="E55" s="1"/>
      <c r="F55" s="22"/>
      <c r="G55" s="1"/>
      <c r="H55" s="1"/>
      <c r="I55" s="1"/>
      <c r="J55" s="22"/>
    </row>
    <row r="56" spans="2:10">
      <c r="B56" s="22"/>
      <c r="C56" s="22"/>
      <c r="D56" s="22"/>
      <c r="E56" s="1"/>
      <c r="F56" s="22"/>
      <c r="G56" s="1"/>
      <c r="H56" s="1"/>
      <c r="I56" s="1"/>
      <c r="J56" s="22"/>
    </row>
    <row r="57" spans="2:10">
      <c r="B57" s="22"/>
      <c r="C57" s="22"/>
      <c r="D57" s="22"/>
      <c r="E57" s="1"/>
      <c r="F57" s="22"/>
      <c r="G57" s="1"/>
      <c r="H57" s="1"/>
      <c r="I57" s="1"/>
      <c r="J57" s="22"/>
    </row>
    <row r="58" spans="2:10">
      <c r="B58" s="22"/>
      <c r="C58" s="22"/>
      <c r="D58" s="22"/>
      <c r="E58" s="1"/>
      <c r="F58" s="22"/>
      <c r="G58" s="1"/>
      <c r="H58" s="1"/>
      <c r="I58" s="1"/>
      <c r="J58" s="22"/>
    </row>
    <row r="59" spans="2:10">
      <c r="B59" s="22"/>
      <c r="C59" s="22"/>
      <c r="D59" s="22"/>
      <c r="E59" s="1"/>
      <c r="F59" s="22"/>
      <c r="G59" s="1"/>
      <c r="H59" s="1"/>
      <c r="I59" s="1"/>
      <c r="J59" s="22"/>
    </row>
  </sheetData>
  <mergeCells count="4">
    <mergeCell ref="B4:C5"/>
    <mergeCell ref="D4:J4"/>
    <mergeCell ref="D5:F5"/>
    <mergeCell ref="G5:I5"/>
  </mergeCells>
  <printOptions horizontalCentered="1"/>
  <pageMargins left="0.45" right="0.42" top="0.74803149606299213" bottom="0.51181102362204722" header="0.31496062992125984" footer="0.31496062992125984"/>
  <pageSetup paperSize="9" scale="95" orientation="landscape" r:id="rId1"/>
  <headerFooter>
    <oddHeader xml:space="preserve">&amp;COprava výpustního zařízení v NPP Swamp
Hydrotechnické výpočty-&amp;"Arial,Tučné"PŘÍLOHA č.12&amp;"Arial,Obyčejné"    </oddHeader>
    <oddFooter>&amp;CStránka &amp;P z &amp;N&amp;RMV projekt spol. s r.o.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4</vt:i4>
      </vt:variant>
    </vt:vector>
  </HeadingPairs>
  <TitlesOfParts>
    <vt:vector size="10" baseType="lpstr">
      <vt:lpstr>PČ8_přepad přes přeliv</vt:lpstr>
      <vt:lpstr>PČ8_potrubí přepadu DN1500</vt:lpstr>
      <vt:lpstr>PČ9_výtok spod. výpustí DN1000</vt:lpstr>
      <vt:lpstr>PČ10_výtok spod. výpustí DN500</vt:lpstr>
      <vt:lpstr>PČ11_měrná křivka odp. koryta</vt:lpstr>
      <vt:lpstr>PČ12_Odtok z nádrže</vt:lpstr>
      <vt:lpstr>'PČ10_výtok spod. výpustí DN500'!Oblast_tisku</vt:lpstr>
      <vt:lpstr>'PČ12_Odtok z nádrže'!Oblast_tisku</vt:lpstr>
      <vt:lpstr>'PČ8_přepad přes přeliv'!Oblast_tisku</vt:lpstr>
      <vt:lpstr>'PČ9_výtok spod. výpustí DN1000'!Oblast_tisku</vt:lpstr>
    </vt:vector>
  </TitlesOfParts>
  <Company>MV projekt spol. s r. o.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Martin Valečka</dc:creator>
  <cp:lastModifiedBy>Martin Valečka</cp:lastModifiedBy>
  <cp:lastPrinted>2013-08-28T11:00:26Z</cp:lastPrinted>
  <dcterms:created xsi:type="dcterms:W3CDTF">2013-04-04T08:53:26Z</dcterms:created>
  <dcterms:modified xsi:type="dcterms:W3CDTF">2013-08-28T11:00:31Z</dcterms:modified>
</cp:coreProperties>
</file>